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Sicht_Progr" sheetId="1" r:id="rId1"/>
    <sheet name="Farbskala" sheetId="2" r:id="rId2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22" i="1" l="1"/>
  <c r="P22" i="1"/>
  <c r="O22" i="1"/>
  <c r="K22" i="1"/>
  <c r="J22" i="1"/>
  <c r="S21" i="1"/>
  <c r="R21" i="1"/>
  <c r="N21" i="1"/>
  <c r="L21" i="1"/>
  <c r="I21" i="1"/>
  <c r="M21" i="1" s="1"/>
  <c r="H21" i="1"/>
  <c r="S20" i="1"/>
  <c r="R20" i="1"/>
  <c r="N20" i="1"/>
  <c r="L20" i="1"/>
  <c r="I20" i="1"/>
  <c r="M20" i="1" s="1"/>
  <c r="H20" i="1"/>
  <c r="S19" i="1"/>
  <c r="R19" i="1"/>
  <c r="N19" i="1"/>
  <c r="L19" i="1"/>
  <c r="I19" i="1"/>
  <c r="M19" i="1" s="1"/>
  <c r="H19" i="1"/>
  <c r="S18" i="1"/>
  <c r="R18" i="1"/>
  <c r="N18" i="1"/>
  <c r="L18" i="1"/>
  <c r="I18" i="1"/>
  <c r="M18" i="1" s="1"/>
  <c r="H18" i="1"/>
  <c r="S17" i="1"/>
  <c r="R17" i="1"/>
  <c r="N17" i="1"/>
  <c r="L17" i="1"/>
  <c r="I17" i="1"/>
  <c r="M17" i="1" s="1"/>
  <c r="H17" i="1"/>
  <c r="S16" i="1"/>
  <c r="R16" i="1"/>
  <c r="N16" i="1"/>
  <c r="L16" i="1"/>
  <c r="I16" i="1"/>
  <c r="M16" i="1" s="1"/>
  <c r="H16" i="1"/>
  <c r="S15" i="1"/>
  <c r="R15" i="1"/>
  <c r="N15" i="1"/>
  <c r="L15" i="1"/>
  <c r="I15" i="1"/>
  <c r="M15" i="1" s="1"/>
  <c r="H15" i="1"/>
  <c r="S14" i="1"/>
  <c r="S22" i="1" s="1"/>
  <c r="R14" i="1"/>
  <c r="R22" i="1" s="1"/>
  <c r="N14" i="1"/>
  <c r="N22" i="1" s="1"/>
  <c r="L14" i="1"/>
  <c r="L22" i="1" s="1"/>
  <c r="I14" i="1"/>
  <c r="M14" i="1" s="1"/>
  <c r="M22" i="1" s="1"/>
  <c r="H14" i="1"/>
  <c r="E5" i="1"/>
  <c r="E6" i="1" s="1"/>
  <c r="E4" i="1"/>
</calcChain>
</file>

<file path=xl/sharedStrings.xml><?xml version="1.0" encoding="utf-8"?>
<sst xmlns="http://schemas.openxmlformats.org/spreadsheetml/2006/main" count="110" uniqueCount="78">
  <si>
    <t>Förderprogramm Elternchance II</t>
  </si>
  <si>
    <t>Laufzeit</t>
  </si>
  <si>
    <t>Legende</t>
  </si>
  <si>
    <t xml:space="preserve">Start </t>
  </si>
  <si>
    <t>Laufzeit gesamt</t>
  </si>
  <si>
    <t>0,00% - 64,99%</t>
  </si>
  <si>
    <t>rot</t>
  </si>
  <si>
    <t>Ende</t>
  </si>
  <si>
    <t>Laufzeit aktuell</t>
  </si>
  <si>
    <t>65,00% - 84,99%</t>
  </si>
  <si>
    <t>gelb</t>
  </si>
  <si>
    <t>Stand</t>
  </si>
  <si>
    <t>Anteil</t>
  </si>
  <si>
    <t>85,00% - 149,99%</t>
  </si>
  <si>
    <t>grün</t>
  </si>
  <si>
    <t>&gt; 150,00%</t>
  </si>
  <si>
    <t>weiss</t>
  </si>
  <si>
    <t>(Orientierung an DVO (EU) Nr. 215/2014, Art 6)</t>
  </si>
  <si>
    <t>Stammdaten</t>
  </si>
  <si>
    <t xml:space="preserve">Outputindikator </t>
  </si>
  <si>
    <r>
      <rPr>
        <b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>(erfolgreiche Austritte gem. progr.-spezifischer Vorgaben)</t>
    </r>
  </si>
  <si>
    <t xml:space="preserve">SOLL </t>
  </si>
  <si>
    <t>IST</t>
  </si>
  <si>
    <t>SOLL</t>
  </si>
  <si>
    <t>Vorhaben-kennung</t>
  </si>
  <si>
    <t>Träger</t>
  </si>
  <si>
    <t>Region</t>
  </si>
  <si>
    <t>Bundesland</t>
  </si>
  <si>
    <t>Name in der Datenbank
(beneficiary_name)</t>
  </si>
  <si>
    <t>Vorhabenbeginn</t>
  </si>
  <si>
    <t>Vorhabenende</t>
  </si>
  <si>
    <t>Laufzeit gesamt (Monate)</t>
  </si>
  <si>
    <t>Laufzeit
 aktuell
(Monate)</t>
  </si>
  <si>
    <t>OI  
(lt. ZB)</t>
  </si>
  <si>
    <t>OI 
(Eintritte)</t>
  </si>
  <si>
    <t>OI anteilig nach Laufzeit gesamt
(Füllstand)</t>
  </si>
  <si>
    <t>OI anteilig nach Laufzeit aktuell
(Zwischenziel)</t>
  </si>
  <si>
    <t>EI</t>
  </si>
  <si>
    <t>EI (absolut)</t>
  </si>
  <si>
    <t>Austritte</t>
  </si>
  <si>
    <t>EI anteilig Austritte</t>
  </si>
  <si>
    <t>EI anteilig OI</t>
  </si>
  <si>
    <t>EC.0001.15</t>
  </si>
  <si>
    <t>BAG</t>
  </si>
  <si>
    <t>ser 1</t>
  </si>
  <si>
    <t>EC.0001.15 BAG</t>
  </si>
  <si>
    <t>fes:entry:t:1:EC.0001.15</t>
  </si>
  <si>
    <t>fes:exit:t:1:EC.0001.15</t>
  </si>
  <si>
    <t>fes:c1_2+exit:t:1:EC.0001.15</t>
  </si>
  <si>
    <t>ÜR 1</t>
  </si>
  <si>
    <t>fes:entry:t:2:EC.0001.15</t>
  </si>
  <si>
    <t>fes:exit:t:2:EC.0001.15</t>
  </si>
  <si>
    <t>fes:c1_2+exit:t:2:EC.0001.15</t>
  </si>
  <si>
    <t>ser 2</t>
  </si>
  <si>
    <t>fes:entry:t:3:EC.0001.15</t>
  </si>
  <si>
    <t>fes:exit:t:3:EC.0001.15</t>
  </si>
  <si>
    <t>fes:c1_2+exit:t:3:EC.0001.15</t>
  </si>
  <si>
    <t>ÜR 2</t>
  </si>
  <si>
    <t>fes:entry:t:4:EC.0001.15</t>
  </si>
  <si>
    <t>fes:exit:t:4:EC.0001.15</t>
  </si>
  <si>
    <t>fes:c1_2+exit:t:4:EC.0001.15</t>
  </si>
  <si>
    <t>EC.0002.15</t>
  </si>
  <si>
    <t>AWO</t>
  </si>
  <si>
    <t>EC.0002.15 Konsortium</t>
  </si>
  <si>
    <t>fes:entry:t:1:EC.0002.15</t>
  </si>
  <si>
    <t>fes:exit:t:1:EC.0002.15</t>
  </si>
  <si>
    <t>fes:c1_2+exit:t:1:EC.0002.15</t>
  </si>
  <si>
    <t>fes:entry:t:2:EC.0002.15</t>
  </si>
  <si>
    <t>fes:exit:t:2:EC.0002.15</t>
  </si>
  <si>
    <t>fes:c1_2+exit:t:2:EC.0002.15</t>
  </si>
  <si>
    <t>fes:entry:t:3:EC.0002.15</t>
  </si>
  <si>
    <t>fes:exit:t:3:EC.0002.15</t>
  </si>
  <si>
    <t>fes:c1_2+exit:t:3:EC.0002.15</t>
  </si>
  <si>
    <t>fes:entry:t:4:EC.0002.15</t>
  </si>
  <si>
    <t>fes:exit:t:4:EC.0002.15</t>
  </si>
  <si>
    <t>fes:c1_2+exit:t:4:EC.0002.15</t>
  </si>
  <si>
    <t>Werte</t>
  </si>
  <si>
    <t>Farbe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</si>
</sst>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 %"/>
    <numFmt numFmtId="165" formatCode="0.0%"/>
  </numFmts>
  <fonts count="11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8" fillId="9" borderId="2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/>
    </xf>
    <xf numFmtId="0" fontId="8" fillId="8" borderId="2" xfId="0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7" fillId="9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top"/>
    </xf>
    <xf numFmtId="0" fontId="7" fillId="7" borderId="2" xfId="0" applyFont="1" applyFill="1" applyBorder="1" applyAlignment="1">
      <alignment horizontal="center" vertical="top"/>
    </xf>
    <xf numFmtId="0" fontId="0" fillId="0" borderId="0" xfId="0" applyFont="1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left"/>
    </xf>
    <xf numFmtId="0" fontId="1" fillId="2" borderId="0" xfId="0" applyFont="1" applyFill="1" applyAlignment="1"/>
    <xf numFmtId="0" fontId="0" fillId="2" borderId="0" xfId="0" applyFill="1" applyAlignment="1"/>
    <xf numFmtId="0" fontId="2" fillId="0" borderId="0" xfId="0" applyFont="1" applyAlignment="1"/>
    <xf numFmtId="14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4" borderId="0" xfId="0" applyFont="1" applyFill="1" applyAlignment="1"/>
    <xf numFmtId="0" fontId="4" fillId="5" borderId="0" xfId="0" applyFont="1" applyFill="1" applyAlignment="1"/>
    <xf numFmtId="14" fontId="0" fillId="0" borderId="0" xfId="0" applyNumberFormat="1" applyAlignment="1">
      <alignment horizontal="center"/>
    </xf>
    <xf numFmtId="164" fontId="0" fillId="0" borderId="0" xfId="0" applyNumberFormat="1" applyAlignment="1"/>
    <xf numFmtId="0" fontId="5" fillId="6" borderId="0" xfId="0" applyFont="1" applyFill="1" applyAlignment="1"/>
    <xf numFmtId="0" fontId="6" fillId="0" borderId="0" xfId="0" applyFont="1" applyAlignment="1"/>
    <xf numFmtId="0" fontId="0" fillId="7" borderId="2" xfId="0" applyFill="1" applyBorder="1" applyAlignment="1">
      <alignment horizontal="left"/>
    </xf>
    <xf numFmtId="0" fontId="0" fillId="7" borderId="2" xfId="0" applyFill="1" applyBorder="1" applyAlignment="1"/>
    <xf numFmtId="0" fontId="8" fillId="8" borderId="2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165" fontId="10" fillId="7" borderId="2" xfId="0" applyNumberFormat="1" applyFont="1" applyFill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 wrapText="1"/>
    </xf>
    <xf numFmtId="0" fontId="10" fillId="0" borderId="0" xfId="0" applyFont="1" applyBorder="1" applyAlignment="1"/>
    <xf numFmtId="165" fontId="10" fillId="7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Border="1" applyAlignment="1"/>
    <xf numFmtId="1" fontId="10" fillId="0" borderId="0" xfId="0" applyNumberFormat="1" applyFont="1" applyBorder="1" applyAlignment="1"/>
  </cellXfs>
  <cellStyles count="1">
    <cellStyle name="Standard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48576"/>
  <sheetViews>
    <sheetView tabSelected="1" zoomScaleNormal="100" workbookViewId="0">
      <selection activeCell="B6" sqref="B6"/>
    </sheetView>
  </sheetViews>
  <sheetFormatPr baseColWidth="10" defaultColWidth="9.140625" defaultRowHeight="15" x14ac:dyDescent="0.25"/>
  <cols>
    <col min="1" max="1" width="12.5703125" style="9" customWidth="1"/>
    <col min="2" max="2" width="23.5703125" style="9" customWidth="1"/>
    <col min="3" max="4" width="9.140625" style="9" customWidth="1"/>
    <col min="5" max="5" width="37.140625" style="10" customWidth="1"/>
    <col min="6" max="6" width="12.42578125" style="10" customWidth="1"/>
    <col min="7" max="7" width="11.140625" style="10" customWidth="1"/>
    <col min="8" max="9" width="9.140625" style="9" customWidth="1"/>
    <col min="10" max="10" width="10.7109375" style="9" customWidth="1"/>
    <col min="11" max="11" width="13.28515625" style="9" customWidth="1"/>
    <col min="12" max="13" width="14.140625" style="9" customWidth="1"/>
    <col min="14" max="19" width="11.28515625" style="9" customWidth="1"/>
    <col min="20" max="1025" width="9.140625" style="9" customWidth="1"/>
  </cols>
  <sheetData>
    <row r="1" spans="1:19" ht="17.45" customHeight="1" x14ac:dyDescent="0.3">
      <c r="A1" s="11" t="s">
        <v>0</v>
      </c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s="9" customFormat="1" ht="13.9" customHeight="1" x14ac:dyDescent="0.25"/>
    <row r="3" spans="1:19" ht="13.9" customHeight="1" x14ac:dyDescent="0.25">
      <c r="A3" s="13" t="s">
        <v>1</v>
      </c>
      <c r="I3" s="13" t="s">
        <v>2</v>
      </c>
    </row>
    <row r="4" spans="1:19" ht="13.9" customHeight="1" x14ac:dyDescent="0.25">
      <c r="A4" s="9" t="s">
        <v>3</v>
      </c>
      <c r="B4" s="14">
        <v>42064</v>
      </c>
      <c r="C4" s="8" t="s">
        <v>4</v>
      </c>
      <c r="D4" s="8"/>
      <c r="E4" s="15">
        <f>DATEDIF(B4,B5,"M")+1</f>
        <v>46</v>
      </c>
      <c r="I4" s="16" t="s">
        <v>5</v>
      </c>
      <c r="J4" s="9" t="s">
        <v>6</v>
      </c>
    </row>
    <row r="5" spans="1:19" ht="13.9" customHeight="1" x14ac:dyDescent="0.25">
      <c r="A5" s="9" t="s">
        <v>7</v>
      </c>
      <c r="B5" s="14">
        <v>43465</v>
      </c>
      <c r="C5" s="8" t="s">
        <v>8</v>
      </c>
      <c r="D5" s="8"/>
      <c r="E5" s="15">
        <f>DATEDIF(B4,IF(B6&lt;B5,B6,B5),"M")+1</f>
        <v>46</v>
      </c>
      <c r="I5" s="17" t="s">
        <v>9</v>
      </c>
      <c r="J5" s="9" t="s">
        <v>10</v>
      </c>
    </row>
    <row r="6" spans="1:19" ht="13.9" customHeight="1" x14ac:dyDescent="0.25">
      <c r="A6" s="9" t="s">
        <v>11</v>
      </c>
      <c r="B6" s="18">
        <v>43466</v>
      </c>
      <c r="C6" s="8" t="s">
        <v>12</v>
      </c>
      <c r="D6" s="8"/>
      <c r="E6" s="19">
        <f>E5/E4</f>
        <v>1</v>
      </c>
      <c r="I6" s="20" t="s">
        <v>13</v>
      </c>
      <c r="J6" s="9" t="s">
        <v>14</v>
      </c>
    </row>
    <row r="7" spans="1:19" ht="13.9" customHeight="1" x14ac:dyDescent="0.25">
      <c r="I7" s="21" t="s">
        <v>15</v>
      </c>
      <c r="J7" s="9" t="s">
        <v>16</v>
      </c>
    </row>
    <row r="8" spans="1:19" ht="13.9" customHeight="1" x14ac:dyDescent="0.25">
      <c r="I8" s="21" t="s">
        <v>17</v>
      </c>
    </row>
    <row r="9" spans="1:19" ht="13.9" customHeight="1" x14ac:dyDescent="0.25">
      <c r="I9" s="21"/>
    </row>
    <row r="10" spans="1:19" ht="13.9" customHeight="1" x14ac:dyDescent="0.25">
      <c r="I10" s="21"/>
    </row>
    <row r="11" spans="1:19" ht="24.75" customHeight="1" x14ac:dyDescent="0.25">
      <c r="A11" s="7" t="s">
        <v>18</v>
      </c>
      <c r="B11" s="7"/>
      <c r="C11" s="7"/>
      <c r="D11" s="7"/>
      <c r="E11" s="7"/>
      <c r="F11" s="7"/>
      <c r="G11" s="7"/>
      <c r="H11" s="7"/>
      <c r="I11" s="7"/>
      <c r="J11" s="6" t="s">
        <v>19</v>
      </c>
      <c r="K11" s="6"/>
      <c r="L11" s="6"/>
      <c r="M11" s="6"/>
      <c r="N11" s="5" t="s">
        <v>20</v>
      </c>
      <c r="O11" s="5"/>
      <c r="P11" s="5"/>
      <c r="Q11" s="5"/>
      <c r="R11" s="5"/>
      <c r="S11" s="5"/>
    </row>
    <row r="12" spans="1:19" ht="13.9" customHeight="1" x14ac:dyDescent="0.25">
      <c r="A12" s="4"/>
      <c r="B12" s="4"/>
      <c r="C12" s="4"/>
      <c r="D12" s="4"/>
      <c r="E12" s="4"/>
      <c r="F12" s="22"/>
      <c r="G12" s="22"/>
      <c r="H12" s="23"/>
      <c r="I12" s="23"/>
      <c r="J12" s="24" t="s">
        <v>21</v>
      </c>
      <c r="K12" s="3" t="s">
        <v>22</v>
      </c>
      <c r="L12" s="3"/>
      <c r="M12" s="3"/>
      <c r="N12" s="2" t="s">
        <v>23</v>
      </c>
      <c r="O12" s="2"/>
      <c r="P12" s="1" t="s">
        <v>22</v>
      </c>
      <c r="Q12" s="1"/>
      <c r="R12" s="1"/>
      <c r="S12" s="1"/>
    </row>
    <row r="13" spans="1:19" s="29" customFormat="1" ht="33" customHeight="1" x14ac:dyDescent="0.25">
      <c r="A13" s="25" t="s">
        <v>24</v>
      </c>
      <c r="B13" s="26" t="s">
        <v>25</v>
      </c>
      <c r="C13" s="25" t="s">
        <v>26</v>
      </c>
      <c r="D13" s="25" t="s">
        <v>27</v>
      </c>
      <c r="E13" s="25" t="s">
        <v>28</v>
      </c>
      <c r="F13" s="25" t="s">
        <v>29</v>
      </c>
      <c r="G13" s="25" t="s">
        <v>30</v>
      </c>
      <c r="H13" s="25" t="s">
        <v>31</v>
      </c>
      <c r="I13" s="25" t="s">
        <v>32</v>
      </c>
      <c r="J13" s="27" t="s">
        <v>33</v>
      </c>
      <c r="K13" s="28" t="s">
        <v>34</v>
      </c>
      <c r="L13" s="28" t="s">
        <v>35</v>
      </c>
      <c r="M13" s="28" t="s">
        <v>36</v>
      </c>
      <c r="N13" s="27" t="s">
        <v>37</v>
      </c>
      <c r="O13" s="27" t="s">
        <v>38</v>
      </c>
      <c r="P13" s="27" t="s">
        <v>39</v>
      </c>
      <c r="Q13" s="27" t="s">
        <v>38</v>
      </c>
      <c r="R13" s="27" t="s">
        <v>40</v>
      </c>
      <c r="S13" s="27" t="s">
        <v>41</v>
      </c>
    </row>
    <row r="14" spans="1:19" ht="15.75" customHeight="1" x14ac:dyDescent="0.25">
      <c r="A14" s="30" t="s">
        <v>42</v>
      </c>
      <c r="B14" s="31" t="s">
        <v>43</v>
      </c>
      <c r="C14" s="32" t="s">
        <v>44</v>
      </c>
      <c r="D14" s="32"/>
      <c r="E14" s="33" t="s">
        <v>45</v>
      </c>
      <c r="F14" s="34">
        <v>42005</v>
      </c>
      <c r="G14" s="34">
        <v>43465</v>
      </c>
      <c r="H14" s="35">
        <f t="shared" ref="H14:H21" si="0">DATEDIF(F14,G14,"M")+1</f>
        <v>48</v>
      </c>
      <c r="I14" s="35">
        <f t="shared" ref="I14:I21" si="1">DATEDIF(F14,IF($B$6&lt;G14,$B$6,G14),"M")+1</f>
        <v>48</v>
      </c>
      <c r="J14" s="36">
        <v>2030</v>
      </c>
      <c r="K14" s="36" t="s">
        <v>46</v>
      </c>
      <c r="L14" s="37">
        <f t="shared" ref="L14:L21" si="2">IFERROR(K14/J14,0)</f>
        <v>0</v>
      </c>
      <c r="M14" s="37">
        <f t="shared" ref="M14:M21" si="3">IFERROR(K14/(I14/H14*J14),0)</f>
        <v>0</v>
      </c>
      <c r="N14" s="38">
        <f t="shared" ref="N14:N21" si="4">O14/J14</f>
        <v>0.94975369458128078</v>
      </c>
      <c r="O14" s="35">
        <v>1928</v>
      </c>
      <c r="P14" s="36" t="s">
        <v>47</v>
      </c>
      <c r="Q14" s="36" t="s">
        <v>48</v>
      </c>
      <c r="R14" s="37">
        <f t="shared" ref="R14:R21" si="5">IFERROR(Q14/P14,0)</f>
        <v>0</v>
      </c>
      <c r="S14" s="37">
        <f t="shared" ref="S14:S21" si="6">IFERROR(Q14/K14,0)</f>
        <v>0</v>
      </c>
    </row>
    <row r="15" spans="1:19" ht="15.75" customHeight="1" x14ac:dyDescent="0.25">
      <c r="A15" s="30" t="s">
        <v>42</v>
      </c>
      <c r="B15" s="31" t="s">
        <v>43</v>
      </c>
      <c r="C15" s="32" t="s">
        <v>49</v>
      </c>
      <c r="D15" s="32"/>
      <c r="E15" s="33" t="s">
        <v>45</v>
      </c>
      <c r="F15" s="34">
        <v>42005</v>
      </c>
      <c r="G15" s="34">
        <v>43465</v>
      </c>
      <c r="H15" s="35">
        <f t="shared" si="0"/>
        <v>48</v>
      </c>
      <c r="I15" s="35">
        <f t="shared" si="1"/>
        <v>48</v>
      </c>
      <c r="J15" s="36">
        <v>665</v>
      </c>
      <c r="K15" s="36" t="s">
        <v>50</v>
      </c>
      <c r="L15" s="37">
        <f t="shared" si="2"/>
        <v>0</v>
      </c>
      <c r="M15" s="37">
        <f t="shared" si="3"/>
        <v>0</v>
      </c>
      <c r="N15" s="38">
        <f t="shared" si="4"/>
        <v>0.89774436090225562</v>
      </c>
      <c r="O15" s="35">
        <v>597</v>
      </c>
      <c r="P15" s="36" t="s">
        <v>51</v>
      </c>
      <c r="Q15" s="36" t="s">
        <v>52</v>
      </c>
      <c r="R15" s="37">
        <f t="shared" si="5"/>
        <v>0</v>
      </c>
      <c r="S15" s="37">
        <f t="shared" si="6"/>
        <v>0</v>
      </c>
    </row>
    <row r="16" spans="1:19" ht="15.75" customHeight="1" x14ac:dyDescent="0.25">
      <c r="A16" s="30" t="s">
        <v>42</v>
      </c>
      <c r="B16" s="31" t="s">
        <v>43</v>
      </c>
      <c r="C16" s="32" t="s">
        <v>53</v>
      </c>
      <c r="D16" s="32"/>
      <c r="E16" s="33" t="s">
        <v>45</v>
      </c>
      <c r="F16" s="34">
        <v>42005</v>
      </c>
      <c r="G16" s="34">
        <v>43465</v>
      </c>
      <c r="H16" s="35">
        <f t="shared" si="0"/>
        <v>48</v>
      </c>
      <c r="I16" s="35">
        <f t="shared" si="1"/>
        <v>48</v>
      </c>
      <c r="J16" s="36">
        <v>60</v>
      </c>
      <c r="K16" s="36" t="s">
        <v>54</v>
      </c>
      <c r="L16" s="37">
        <f t="shared" si="2"/>
        <v>0</v>
      </c>
      <c r="M16" s="37">
        <f t="shared" si="3"/>
        <v>0</v>
      </c>
      <c r="N16" s="38">
        <f t="shared" si="4"/>
        <v>0.93333333333333335</v>
      </c>
      <c r="O16" s="35">
        <v>56</v>
      </c>
      <c r="P16" s="36" t="s">
        <v>55</v>
      </c>
      <c r="Q16" s="36" t="s">
        <v>56</v>
      </c>
      <c r="R16" s="37">
        <f t="shared" si="5"/>
        <v>0</v>
      </c>
      <c r="S16" s="37">
        <f t="shared" si="6"/>
        <v>0</v>
      </c>
    </row>
    <row r="17" spans="1:19" ht="15.75" customHeight="1" x14ac:dyDescent="0.25">
      <c r="A17" s="30" t="s">
        <v>42</v>
      </c>
      <c r="B17" s="31" t="s">
        <v>43</v>
      </c>
      <c r="C17" s="32" t="s">
        <v>57</v>
      </c>
      <c r="D17" s="32"/>
      <c r="E17" s="33" t="s">
        <v>45</v>
      </c>
      <c r="F17" s="34">
        <v>42005</v>
      </c>
      <c r="G17" s="34">
        <v>43465</v>
      </c>
      <c r="H17" s="35">
        <f t="shared" si="0"/>
        <v>48</v>
      </c>
      <c r="I17" s="35">
        <f t="shared" si="1"/>
        <v>48</v>
      </c>
      <c r="J17" s="36">
        <v>80</v>
      </c>
      <c r="K17" s="36" t="s">
        <v>58</v>
      </c>
      <c r="L17" s="37">
        <f t="shared" si="2"/>
        <v>0</v>
      </c>
      <c r="M17" s="37">
        <f t="shared" si="3"/>
        <v>0</v>
      </c>
      <c r="N17" s="38">
        <f t="shared" si="4"/>
        <v>0.86250000000000004</v>
      </c>
      <c r="O17" s="35">
        <v>69</v>
      </c>
      <c r="P17" s="36" t="s">
        <v>59</v>
      </c>
      <c r="Q17" s="36" t="s">
        <v>60</v>
      </c>
      <c r="R17" s="37">
        <f t="shared" si="5"/>
        <v>0</v>
      </c>
      <c r="S17" s="37">
        <f t="shared" si="6"/>
        <v>0</v>
      </c>
    </row>
    <row r="18" spans="1:19" ht="15.75" customHeight="1" x14ac:dyDescent="0.25">
      <c r="A18" s="30" t="s">
        <v>61</v>
      </c>
      <c r="B18" s="31" t="s">
        <v>62</v>
      </c>
      <c r="C18" s="32" t="s">
        <v>44</v>
      </c>
      <c r="D18" s="32"/>
      <c r="E18" s="33" t="s">
        <v>63</v>
      </c>
      <c r="F18" s="34">
        <v>42005</v>
      </c>
      <c r="G18" s="34">
        <v>43465</v>
      </c>
      <c r="H18" s="35">
        <f t="shared" si="0"/>
        <v>48</v>
      </c>
      <c r="I18" s="35">
        <f t="shared" si="1"/>
        <v>48</v>
      </c>
      <c r="J18" s="36">
        <v>2650</v>
      </c>
      <c r="K18" s="36" t="s">
        <v>64</v>
      </c>
      <c r="L18" s="37">
        <f t="shared" si="2"/>
        <v>0</v>
      </c>
      <c r="M18" s="37">
        <f t="shared" si="3"/>
        <v>0</v>
      </c>
      <c r="N18" s="38">
        <f t="shared" si="4"/>
        <v>0.88981132075471703</v>
      </c>
      <c r="O18" s="35">
        <v>2358</v>
      </c>
      <c r="P18" s="36" t="s">
        <v>65</v>
      </c>
      <c r="Q18" s="36" t="s">
        <v>66</v>
      </c>
      <c r="R18" s="37">
        <f t="shared" si="5"/>
        <v>0</v>
      </c>
      <c r="S18" s="37">
        <f t="shared" si="6"/>
        <v>0</v>
      </c>
    </row>
    <row r="19" spans="1:19" ht="15.75" customHeight="1" x14ac:dyDescent="0.25">
      <c r="A19" s="30" t="s">
        <v>61</v>
      </c>
      <c r="B19" s="31" t="s">
        <v>62</v>
      </c>
      <c r="C19" s="32" t="s">
        <v>49</v>
      </c>
      <c r="D19" s="32"/>
      <c r="E19" s="33" t="s">
        <v>63</v>
      </c>
      <c r="F19" s="34">
        <v>42005</v>
      </c>
      <c r="G19" s="34">
        <v>43465</v>
      </c>
      <c r="H19" s="35">
        <f t="shared" si="0"/>
        <v>48</v>
      </c>
      <c r="I19" s="35">
        <f t="shared" si="1"/>
        <v>48</v>
      </c>
      <c r="J19" s="36">
        <v>648</v>
      </c>
      <c r="K19" s="36" t="s">
        <v>67</v>
      </c>
      <c r="L19" s="37">
        <f t="shared" si="2"/>
        <v>0</v>
      </c>
      <c r="M19" s="37">
        <f t="shared" si="3"/>
        <v>0</v>
      </c>
      <c r="N19" s="38">
        <f t="shared" si="4"/>
        <v>0.91666666666666663</v>
      </c>
      <c r="O19" s="35">
        <v>594</v>
      </c>
      <c r="P19" s="36" t="s">
        <v>68</v>
      </c>
      <c r="Q19" s="36" t="s">
        <v>69</v>
      </c>
      <c r="R19" s="37">
        <f t="shared" si="5"/>
        <v>0</v>
      </c>
      <c r="S19" s="37">
        <f t="shared" si="6"/>
        <v>0</v>
      </c>
    </row>
    <row r="20" spans="1:19" ht="15.75" customHeight="1" x14ac:dyDescent="0.25">
      <c r="A20" s="30" t="s">
        <v>61</v>
      </c>
      <c r="B20" s="31" t="s">
        <v>62</v>
      </c>
      <c r="C20" s="32" t="s">
        <v>53</v>
      </c>
      <c r="D20" s="32"/>
      <c r="E20" s="33" t="s">
        <v>63</v>
      </c>
      <c r="F20" s="34">
        <v>42005</v>
      </c>
      <c r="G20" s="34">
        <v>43465</v>
      </c>
      <c r="H20" s="35">
        <f t="shared" si="0"/>
        <v>48</v>
      </c>
      <c r="I20" s="35">
        <f t="shared" si="1"/>
        <v>48</v>
      </c>
      <c r="J20" s="36">
        <v>18</v>
      </c>
      <c r="K20" s="36" t="s">
        <v>70</v>
      </c>
      <c r="L20" s="37">
        <f t="shared" si="2"/>
        <v>0</v>
      </c>
      <c r="M20" s="37">
        <f t="shared" si="3"/>
        <v>0</v>
      </c>
      <c r="N20" s="38">
        <f t="shared" si="4"/>
        <v>1</v>
      </c>
      <c r="O20" s="35">
        <v>18</v>
      </c>
      <c r="P20" s="36" t="s">
        <v>71</v>
      </c>
      <c r="Q20" s="36" t="s">
        <v>72</v>
      </c>
      <c r="R20" s="37">
        <f t="shared" si="5"/>
        <v>0</v>
      </c>
      <c r="S20" s="37">
        <f t="shared" si="6"/>
        <v>0</v>
      </c>
    </row>
    <row r="21" spans="1:19" ht="15.75" customHeight="1" x14ac:dyDescent="0.25">
      <c r="A21" s="30" t="s">
        <v>61</v>
      </c>
      <c r="B21" s="31" t="s">
        <v>62</v>
      </c>
      <c r="C21" s="32" t="s">
        <v>57</v>
      </c>
      <c r="D21" s="32"/>
      <c r="E21" s="33" t="s">
        <v>63</v>
      </c>
      <c r="F21" s="34">
        <v>42005</v>
      </c>
      <c r="G21" s="34">
        <v>43465</v>
      </c>
      <c r="H21" s="35">
        <f t="shared" si="0"/>
        <v>48</v>
      </c>
      <c r="I21" s="35">
        <f t="shared" si="1"/>
        <v>48</v>
      </c>
      <c r="J21" s="36">
        <v>184</v>
      </c>
      <c r="K21" s="36" t="s">
        <v>73</v>
      </c>
      <c r="L21" s="37">
        <f t="shared" si="2"/>
        <v>0</v>
      </c>
      <c r="M21" s="37">
        <f t="shared" si="3"/>
        <v>0</v>
      </c>
      <c r="N21" s="38">
        <f t="shared" si="4"/>
        <v>0.97826086956521741</v>
      </c>
      <c r="O21" s="35">
        <v>180</v>
      </c>
      <c r="P21" s="36" t="s">
        <v>74</v>
      </c>
      <c r="Q21" s="36" t="s">
        <v>75</v>
      </c>
      <c r="R21" s="37">
        <f t="shared" si="5"/>
        <v>0</v>
      </c>
      <c r="S21" s="37">
        <f t="shared" si="6"/>
        <v>0</v>
      </c>
    </row>
    <row r="22" spans="1:19" x14ac:dyDescent="0.25">
      <c r="J22" s="39">
        <f>SUM(J14:J21)</f>
        <v>6335</v>
      </c>
      <c r="K22" s="39">
        <f>SUM(K14:K21)</f>
        <v>0</v>
      </c>
      <c r="L22" s="40">
        <f>AVERAGE(L14:L21)</f>
        <v>0</v>
      </c>
      <c r="M22" s="40">
        <f>AVERAGE(M14:M21)</f>
        <v>0</v>
      </c>
      <c r="N22" s="41">
        <f>AVERAGE(N14:N21)</f>
        <v>0.92850878072543386</v>
      </c>
      <c r="O22" s="42">
        <f>SUM(O14:O21)</f>
        <v>5800</v>
      </c>
      <c r="P22" s="42">
        <f>SUM(P14:P21)</f>
        <v>0</v>
      </c>
      <c r="Q22" s="42">
        <f>SUM(Q14:Q21)</f>
        <v>0</v>
      </c>
      <c r="R22" s="40">
        <f>AVERAGE(R14:R21)</f>
        <v>0</v>
      </c>
      <c r="S22" s="40">
        <f>AVERAGE(S14:S21)</f>
        <v>0</v>
      </c>
    </row>
    <row r="1048555" ht="12.75" customHeight="1" x14ac:dyDescent="0.25"/>
    <row r="1048556" ht="12.75" customHeight="1" x14ac:dyDescent="0.25"/>
    <row r="1048557" ht="12.75" customHeight="1" x14ac:dyDescent="0.25"/>
    <row r="1048558" ht="12.75" customHeight="1" x14ac:dyDescent="0.25"/>
    <row r="1048559" ht="12.75" customHeight="1" x14ac:dyDescent="0.25"/>
    <row r="1048560" ht="12.75" customHeight="1" x14ac:dyDescent="0.25"/>
    <row r="1048561" ht="12.75" customHeight="1" x14ac:dyDescent="0.25"/>
    <row r="1048562" ht="12.75" customHeight="1" x14ac:dyDescent="0.25"/>
    <row r="1048563" ht="12.75" customHeight="1" x14ac:dyDescent="0.25"/>
    <row r="1048564" ht="12.75" customHeight="1" x14ac:dyDescent="0.25"/>
    <row r="1048565" ht="12.75" customHeight="1" x14ac:dyDescent="0.25"/>
    <row r="1048566" ht="12.75" customHeight="1" x14ac:dyDescent="0.25"/>
    <row r="1048567" ht="12.75" customHeight="1" x14ac:dyDescent="0.25"/>
    <row r="1048568" ht="12.75" customHeight="1" x14ac:dyDescent="0.25"/>
    <row r="1048569" ht="12.75" customHeight="1" x14ac:dyDescent="0.25"/>
    <row r="1048570" ht="12.75" customHeight="1" x14ac:dyDescent="0.25"/>
    <row r="1048571" ht="12.75" customHeight="1" x14ac:dyDescent="0.25"/>
    <row r="1048572" ht="12.75" customHeight="1" x14ac:dyDescent="0.25"/>
    <row r="1048573" ht="12.75" customHeight="1" x14ac:dyDescent="0.25"/>
    <row r="1048574" ht="12.75" customHeight="1" x14ac:dyDescent="0.25"/>
    <row r="1048575" ht="12.75" customHeight="1" x14ac:dyDescent="0.25"/>
    <row r="1048576" ht="12.75" customHeight="1" x14ac:dyDescent="0.25"/>
  </sheetData>
  <mergeCells count="10">
    <mergeCell ref="N11:S11"/>
    <mergeCell ref="A12:E12"/>
    <mergeCell ref="K12:M12"/>
    <mergeCell ref="N12:O12"/>
    <mergeCell ref="P12:S12"/>
    <mergeCell ref="C4:D4"/>
    <mergeCell ref="C5:D5"/>
    <mergeCell ref="C6:D6"/>
    <mergeCell ref="A11:I11"/>
    <mergeCell ref="J11:M11"/>
  </mergeCells>
  <conditionalFormatting sqref="L14:M21">
    <cfRule type="cellIs" dxfId="8" priority="2" operator="between">
      <formula>0.85</formula>
      <formula>1.5</formula>
    </cfRule>
    <cfRule type="cellIs" dxfId="7" priority="3" operator="between">
      <formula>0.65</formula>
      <formula>0.85</formula>
    </cfRule>
    <cfRule type="cellIs" dxfId="6" priority="4" operator="between">
      <formula>0</formula>
      <formula>0.65</formula>
    </cfRule>
  </conditionalFormatting>
  <conditionalFormatting sqref="L22">
    <cfRule type="cellIs" dxfId="5" priority="5" operator="between">
      <formula>0.85</formula>
      <formula>1.5</formula>
    </cfRule>
    <cfRule type="cellIs" dxfId="4" priority="6" operator="between">
      <formula>0.65</formula>
      <formula>0.85</formula>
    </cfRule>
    <cfRule type="cellIs" dxfId="3" priority="7" operator="between">
      <formula>0</formula>
      <formula>0.65</formula>
    </cfRule>
  </conditionalFormatting>
  <conditionalFormatting sqref="M22">
    <cfRule type="cellIs" dxfId="2" priority="8" operator="between">
      <formula>0.85</formula>
      <formula>1.5</formula>
    </cfRule>
    <cfRule type="cellIs" dxfId="1" priority="9" operator="between">
      <formula>0.65</formula>
      <formula>0.85</formula>
    </cfRule>
    <cfRule type="cellIs" dxfId="0" priority="10" operator="between">
      <formula>0</formula>
      <formula>0.65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"/>
  <sheetViews>
    <sheetView zoomScale="90" zoomScaleNormal="90" workbookViewId="0"/>
  </sheetViews>
  <sheetFormatPr baseColWidth="10" defaultColWidth="9.140625" defaultRowHeight="15" x14ac:dyDescent="0.25"/>
  <cols>
    <col min="1" max="1" width="14.85546875" style="9" customWidth="1"/>
    <col min="2" max="1025" width="10.7109375" style="9" customWidth="1"/>
  </cols>
  <sheetData>
    <row r="1" spans="1:2" ht="15" customHeight="1" x14ac:dyDescent="0.25">
      <c r="A1" s="9" t="s">
        <v>76</v>
      </c>
      <c r="B1" s="9" t="s">
        <v>77</v>
      </c>
    </row>
    <row r="2" spans="1:2" ht="15" customHeight="1" x14ac:dyDescent="0.25">
      <c r="A2" s="16" t="s">
        <v>5</v>
      </c>
      <c r="B2" s="9" t="s">
        <v>6</v>
      </c>
    </row>
    <row r="3" spans="1:2" ht="15" customHeight="1" x14ac:dyDescent="0.25">
      <c r="A3" s="17" t="s">
        <v>9</v>
      </c>
      <c r="B3" s="9" t="s">
        <v>10</v>
      </c>
    </row>
    <row r="4" spans="1:2" ht="15" customHeight="1" x14ac:dyDescent="0.25">
      <c r="A4" s="20" t="s">
        <v>13</v>
      </c>
      <c r="B4" s="9" t="s">
        <v>14</v>
      </c>
    </row>
    <row r="5" spans="1:2" ht="15" customHeight="1" x14ac:dyDescent="0.25">
      <c r="A5" s="9" t="s">
        <v>15</v>
      </c>
      <c r="B5" s="9" t="s">
        <v>16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Sicht_Progr</vt:lpstr>
      <vt:lpstr>Farbskala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23</cp:revision>
  <dcterms:created xsi:type="dcterms:W3CDTF">2006-09-16T00:00:00Z</dcterms:created>
  <dcterms:modified xsi:type="dcterms:W3CDTF">2020-08-11T12:39:02Z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