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icht_Progr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0" i="1" l="1"/>
  <c r="E30" i="1"/>
  <c r="C30" i="1"/>
  <c r="B30" i="1"/>
  <c r="G29" i="1"/>
  <c r="K29" i="1" s="1"/>
  <c r="D29" i="1"/>
  <c r="H28" i="1"/>
  <c r="G28" i="1"/>
  <c r="K28" i="1" s="1"/>
  <c r="D28" i="1"/>
  <c r="G27" i="1"/>
  <c r="K27" i="1" s="1"/>
  <c r="D27" i="1"/>
  <c r="H26" i="1"/>
  <c r="G26" i="1"/>
  <c r="K26" i="1" s="1"/>
  <c r="D26" i="1"/>
  <c r="D30" i="1" s="1"/>
  <c r="I19" i="1"/>
  <c r="E19" i="1"/>
  <c r="C19" i="1"/>
  <c r="B19" i="1"/>
  <c r="J18" i="1"/>
  <c r="D18" i="1"/>
  <c r="D17" i="1"/>
  <c r="D16" i="1"/>
  <c r="D15" i="1"/>
  <c r="F15" i="1" s="1"/>
  <c r="D5" i="1"/>
  <c r="D6" i="1" s="1"/>
  <c r="D4" i="1"/>
  <c r="H30" i="1" l="1"/>
  <c r="H17" i="1"/>
  <c r="G15" i="1"/>
  <c r="G17" i="1"/>
  <c r="K16" i="1"/>
  <c r="L16" i="1" s="1"/>
  <c r="K15" i="1"/>
  <c r="K18" i="1"/>
  <c r="L18" i="1" s="1"/>
  <c r="K17" i="1"/>
  <c r="J17" i="1"/>
  <c r="J15" i="1"/>
  <c r="J16" i="1"/>
  <c r="F17" i="1"/>
  <c r="D19" i="1"/>
  <c r="J26" i="1"/>
  <c r="J27" i="1"/>
  <c r="G30" i="1"/>
  <c r="L17" i="1"/>
  <c r="J28" i="1"/>
  <c r="J29" i="1"/>
  <c r="J19" i="1" l="1"/>
  <c r="F19" i="1"/>
  <c r="L19" i="1"/>
  <c r="L15" i="1"/>
  <c r="K19" i="1"/>
  <c r="K30" i="1"/>
  <c r="J30" i="1"/>
  <c r="G19" i="1"/>
  <c r="H19" i="1" s="1"/>
  <c r="H15" i="1"/>
</calcChain>
</file>

<file path=xl/sharedStrings.xml><?xml version="1.0" encoding="utf-8"?>
<sst xmlns="http://schemas.openxmlformats.org/spreadsheetml/2006/main" count="126" uniqueCount="79">
  <si>
    <t>Förderprogramm</t>
  </si>
  <si>
    <t>Stark im Beruf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</si>
  <si>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</si>
  <si>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</si>
  <si>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</si>
  <si>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</si>
  <si>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</si>
  <si>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</si>
  <si>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</si>
  <si>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</si>
  <si>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</si>
  <si>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</si>
  <si>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Aktuelles Datum</t>
  </si>
  <si>
    <t>Anteil</t>
  </si>
  <si>
    <t>85,00% - 149,99%</t>
  </si>
  <si>
    <t>grün</t>
  </si>
  <si>
    <t>&gt; 150,00%</t>
  </si>
  <si>
    <t>weiss</t>
  </si>
  <si>
    <t>(Orientierung an DVO (EU) Nr. 215/2014, Art 6)</t>
  </si>
  <si>
    <t>EINTRITTE – Zielwert</t>
  </si>
  <si>
    <t>Eintritte gesamt</t>
  </si>
  <si>
    <t>OP Bund</t>
  </si>
  <si>
    <t>Summe aller TN laut Zuwendungsbescheid</t>
  </si>
  <si>
    <t>TN-Eintritte</t>
  </si>
  <si>
    <t>Zielwert OI</t>
  </si>
  <si>
    <t>Zwischenziel OI</t>
  </si>
  <si>
    <t>IST</t>
  </si>
  <si>
    <t>SOLL</t>
  </si>
  <si>
    <t>m</t>
  </si>
  <si>
    <t>w</t>
  </si>
  <si>
    <t>gesamt</t>
  </si>
  <si>
    <t>Erreichung in %</t>
  </si>
  <si>
    <t xml:space="preserve">seR </t>
  </si>
  <si>
    <t>fes:po02:m:1+3</t>
  </si>
  <si>
    <t>fes:po02:f:1+3</t>
  </si>
  <si>
    <t>fes:target:t:1+3</t>
  </si>
  <si>
    <t>davon Region Leipzig</t>
  </si>
  <si>
    <t>fes:po02:m:3</t>
  </si>
  <si>
    <t>fes:po02:f:3</t>
  </si>
  <si>
    <t>k.A.</t>
  </si>
  <si>
    <t>fes:target:t:3</t>
  </si>
  <si>
    <t>ÜR</t>
  </si>
  <si>
    <t>fes:po02:m:2+4</t>
  </si>
  <si>
    <t>fes:po02:f:2+4</t>
  </si>
  <si>
    <t>fes:target:t:2+4</t>
  </si>
  <si>
    <t>davon Region Lüneburg</t>
  </si>
  <si>
    <t>fes:po02:m:4</t>
  </si>
  <si>
    <t>fes:po02:f:4</t>
  </si>
  <si>
    <t xml:space="preserve">k.A. </t>
  </si>
  <si>
    <t>fes:target:t:4</t>
  </si>
  <si>
    <t>TOTAL</t>
  </si>
  <si>
    <t>AUSTRITTE – Zielwert</t>
  </si>
  <si>
    <t>Austritte gesamt</t>
  </si>
  <si>
    <t>Austritte lt. programmspezifischem Ergebnisindikator (EI)*</t>
  </si>
  <si>
    <t>Erreichungsstand EI</t>
  </si>
  <si>
    <t>TN-Austritte</t>
  </si>
  <si>
    <t>Zielwert EI 2023 lt. OP Bund</t>
  </si>
  <si>
    <t xml:space="preserve"> bez. auf Austritte gesamt</t>
  </si>
  <si>
    <t>bez. auf Eintritte gesamt</t>
  </si>
  <si>
    <t>in %</t>
  </si>
  <si>
    <t>seR</t>
  </si>
  <si>
    <t>fes:exit:m:1+3</t>
  </si>
  <si>
    <t>fes:exit:f:1+3</t>
  </si>
  <si>
    <t>fes:a2_1+exit:m:1+3</t>
  </si>
  <si>
    <t>fes:a2_1+exit:f:1+3</t>
  </si>
  <si>
    <t>fes:exit:m:3</t>
  </si>
  <si>
    <t>fes:exit:f:3</t>
  </si>
  <si>
    <t>fes:a2_1+exit:m:3</t>
  </si>
  <si>
    <t>fes:a2_1+exit:f:3</t>
  </si>
  <si>
    <t>fes:exit:m:2+4</t>
  </si>
  <si>
    <t>fes:exit:f:2+4</t>
  </si>
  <si>
    <t>fes:a2_1+exit:m:2+4</t>
  </si>
  <si>
    <t>fes:a2_1+exit:f:2+4</t>
  </si>
  <si>
    <t>fes:exit:m:4</t>
  </si>
  <si>
    <t>fes:exit:f:4</t>
  </si>
  <si>
    <t>fes:a2_1+exit:m:4</t>
  </si>
  <si>
    <t>fes:a2_1+exit:f:4</t>
  </si>
  <si>
    <t>-</t>
  </si>
  <si>
    <t>* ) = SIB: Teilnehmerinnen, die nach ihrer Teilnahme einen Arbeitsplatz haben, auf Arbeitsuche sind oder für den Arbeitsmarkt aktiviert wurden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</si>
</sst>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 %"/>
    <numFmt numFmtId="165" formatCode="0.00\ %"/>
    <numFmt numFmtId="166" formatCode="0.0%"/>
  </numFmts>
  <fonts count="10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3" fontId="0" fillId="3" borderId="22" xfId="0" applyNumberFormat="1" applyFont="1" applyFill="1" applyBorder="1" applyAlignment="1">
      <alignment horizontal="center" vertical="center"/>
    </xf>
    <xf numFmtId="3" fontId="0" fillId="3" borderId="20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0" fillId="8" borderId="2" xfId="0" applyNumberFormat="1" applyFont="1" applyFill="1" applyBorder="1" applyAlignment="1">
      <alignment horizontal="center" vertical="center"/>
    </xf>
    <xf numFmtId="3" fontId="0" fillId="8" borderId="1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7" fillId="7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0" fillId="2" borderId="0" xfId="0" applyFont="1" applyFill="1" applyAlignment="1"/>
    <xf numFmtId="0" fontId="0" fillId="0" borderId="0" xfId="0" applyFont="1"/>
    <xf numFmtId="0" fontId="2" fillId="0" borderId="0" xfId="0" applyFont="1"/>
    <xf numFmtId="14" fontId="0" fillId="3" borderId="1" xfId="0" applyNumberFormat="1" applyFill="1" applyBorder="1" applyAlignment="1">
      <alignment horizontal="center" vertical="center"/>
    </xf>
    <xf numFmtId="0" fontId="3" fillId="4" borderId="0" xfId="0" applyFont="1" applyFill="1"/>
    <xf numFmtId="14" fontId="0" fillId="3" borderId="2" xfId="0" applyNumberFormat="1" applyFill="1" applyBorder="1" applyAlignment="1">
      <alignment horizontal="center" vertical="center"/>
    </xf>
    <xf numFmtId="0" fontId="4" fillId="5" borderId="0" xfId="0" applyFont="1" applyFill="1"/>
    <xf numFmtId="14" fontId="0" fillId="0" borderId="0" xfId="0" applyNumberFormat="1" applyAlignment="1">
      <alignment horizontal="center"/>
    </xf>
    <xf numFmtId="164" fontId="0" fillId="0" borderId="0" xfId="0" applyNumberFormat="1"/>
    <xf numFmtId="0" fontId="5" fillId="6" borderId="0" xfId="0" applyFont="1" applyFill="1"/>
    <xf numFmtId="0" fontId="6" fillId="0" borderId="0" xfId="0" applyFont="1"/>
    <xf numFmtId="3" fontId="0" fillId="3" borderId="4" xfId="0" applyNumberFormat="1" applyFont="1" applyFill="1" applyBorder="1" applyAlignment="1">
      <alignment horizontal="center" vertical="center"/>
    </xf>
    <xf numFmtId="3" fontId="0" fillId="3" borderId="5" xfId="0" applyNumberFormat="1" applyFont="1" applyFill="1" applyBorder="1" applyAlignment="1">
      <alignment horizontal="center" vertical="center"/>
    </xf>
    <xf numFmtId="3" fontId="0" fillId="0" borderId="6" xfId="0" applyNumberFormat="1" applyFont="1" applyBorder="1" applyAlignment="1">
      <alignment horizontal="center" vertical="center"/>
    </xf>
    <xf numFmtId="3" fontId="0" fillId="9" borderId="7" xfId="0" applyNumberFormat="1" applyFont="1" applyFill="1" applyBorder="1" applyAlignment="1">
      <alignment horizontal="center" vertical="center"/>
    </xf>
    <xf numFmtId="3" fontId="0" fillId="3" borderId="8" xfId="0" applyNumberFormat="1" applyFont="1" applyFill="1" applyBorder="1" applyAlignment="1">
      <alignment horizontal="center" vertical="center"/>
    </xf>
    <xf numFmtId="3" fontId="0" fillId="3" borderId="9" xfId="0" applyNumberFormat="1" applyFont="1" applyFill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3" fontId="0" fillId="9" borderId="11" xfId="0" applyNumberFormat="1" applyFont="1" applyFill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0" fillId="3" borderId="12" xfId="0" applyNumberFormat="1" applyFont="1" applyFill="1" applyBorder="1" applyAlignment="1">
      <alignment horizontal="center" vertical="center"/>
    </xf>
    <xf numFmtId="3" fontId="0" fillId="3" borderId="15" xfId="0" applyNumberFormat="1" applyFont="1" applyFill="1" applyBorder="1" applyAlignment="1">
      <alignment horizontal="center" vertical="center"/>
    </xf>
    <xf numFmtId="3" fontId="0" fillId="9" borderId="14" xfId="0" applyNumberFormat="1" applyFont="1" applyFill="1" applyBorder="1" applyAlignment="1">
      <alignment horizontal="center" vertical="center"/>
    </xf>
    <xf numFmtId="3" fontId="0" fillId="0" borderId="16" xfId="0" applyNumberFormat="1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3" fontId="0" fillId="0" borderId="18" xfId="0" applyNumberFormat="1" applyFont="1" applyBorder="1" applyAlignment="1">
      <alignment horizontal="center" vertical="center"/>
    </xf>
    <xf numFmtId="3" fontId="0" fillId="3" borderId="16" xfId="0" applyNumberFormat="1" applyFont="1" applyFill="1" applyBorder="1" applyAlignment="1">
      <alignment horizontal="center" vertical="center"/>
    </xf>
    <xf numFmtId="165" fontId="0" fillId="3" borderId="19" xfId="0" applyNumberFormat="1" applyFont="1" applyFill="1" applyBorder="1" applyAlignment="1">
      <alignment horizontal="center" vertical="center"/>
    </xf>
    <xf numFmtId="166" fontId="0" fillId="10" borderId="18" xfId="0" applyNumberFormat="1" applyFont="1" applyFill="1" applyBorder="1" applyAlignment="1">
      <alignment horizontal="right" vertical="center"/>
    </xf>
    <xf numFmtId="3" fontId="0" fillId="3" borderId="16" xfId="0" applyNumberFormat="1" applyFont="1" applyFill="1" applyBorder="1" applyAlignment="1">
      <alignment horizontal="right" vertical="center"/>
    </xf>
    <xf numFmtId="165" fontId="0" fillId="3" borderId="19" xfId="0" applyNumberFormat="1" applyFont="1" applyFill="1" applyBorder="1" applyAlignment="1">
      <alignment horizontal="right" vertical="center"/>
    </xf>
    <xf numFmtId="3" fontId="0" fillId="0" borderId="17" xfId="0" applyNumberFormat="1" applyFont="1" applyBorder="1" applyAlignment="1">
      <alignment horizontal="right" vertical="center"/>
    </xf>
    <xf numFmtId="166" fontId="0" fillId="9" borderId="18" xfId="0" applyNumberFormat="1" applyFont="1" applyFill="1" applyBorder="1" applyAlignment="1">
      <alignment horizontal="right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3" borderId="8" xfId="0" applyNumberFormat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166" fontId="0" fillId="10" borderId="11" xfId="0" applyNumberFormat="1" applyFont="1" applyFill="1" applyBorder="1" applyAlignment="1">
      <alignment horizontal="right" vertical="center"/>
    </xf>
    <xf numFmtId="3" fontId="2" fillId="3" borderId="8" xfId="0" applyNumberFormat="1" applyFont="1" applyFill="1" applyBorder="1" applyAlignment="1">
      <alignment horizontal="right" vertical="center"/>
    </xf>
    <xf numFmtId="165" fontId="2" fillId="3" borderId="10" xfId="0" applyNumberFormat="1" applyFont="1" applyFill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3" fontId="0" fillId="0" borderId="4" xfId="0" applyNumberFormat="1" applyFont="1" applyBorder="1" applyAlignment="1">
      <alignment horizontal="center" vertical="center" wrapText="1"/>
    </xf>
    <xf numFmtId="3" fontId="0" fillId="0" borderId="21" xfId="0" applyNumberFormat="1" applyFont="1" applyBorder="1" applyAlignment="1">
      <alignment horizontal="center" vertical="center" wrapText="1"/>
    </xf>
    <xf numFmtId="3" fontId="0" fillId="0" borderId="22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3" fontId="0" fillId="0" borderId="24" xfId="0" applyNumberFormat="1" applyFont="1" applyBorder="1" applyAlignment="1">
      <alignment horizontal="center" vertical="center"/>
    </xf>
    <xf numFmtId="3" fontId="0" fillId="3" borderId="23" xfId="0" applyNumberFormat="1" applyFont="1" applyFill="1" applyBorder="1" applyAlignment="1">
      <alignment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5" xfId="0" applyNumberFormat="1" applyFont="1" applyBorder="1" applyAlignment="1">
      <alignment horizontal="center" vertical="center"/>
    </xf>
    <xf numFmtId="3" fontId="0" fillId="3" borderId="26" xfId="0" applyNumberFormat="1" applyFont="1" applyFill="1" applyBorder="1" applyAlignment="1">
      <alignment vertical="center"/>
    </xf>
    <xf numFmtId="166" fontId="0" fillId="3" borderId="26" xfId="0" applyNumberFormat="1" applyFont="1" applyFill="1" applyBorder="1" applyAlignment="1">
      <alignment vertical="center"/>
    </xf>
    <xf numFmtId="166" fontId="0" fillId="0" borderId="26" xfId="0" applyNumberFormat="1" applyFont="1" applyBorder="1" applyAlignment="1">
      <alignment horizontal="right" vertical="center"/>
    </xf>
    <xf numFmtId="166" fontId="0" fillId="0" borderId="18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2" fillId="3" borderId="22" xfId="0" applyNumberFormat="1" applyFont="1" applyFill="1" applyBorder="1" applyAlignment="1">
      <alignment vertical="center"/>
    </xf>
    <xf numFmtId="166" fontId="2" fillId="3" borderId="22" xfId="0" applyNumberFormat="1" applyFont="1" applyFill="1" applyBorder="1" applyAlignment="1">
      <alignment vertical="center"/>
    </xf>
    <xf numFmtId="166" fontId="0" fillId="0" borderId="22" xfId="0" applyNumberFormat="1" applyFont="1" applyBorder="1" applyAlignment="1">
      <alignment horizontal="right" vertical="center"/>
    </xf>
    <xf numFmtId="166" fontId="0" fillId="0" borderId="11" xfId="0" applyNumberFormat="1" applyFont="1" applyBorder="1" applyAlignment="1">
      <alignment horizontal="right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Normal="100" workbookViewId="0">
      <selection activeCell="I29" sqref="I29"/>
    </sheetView>
  </sheetViews>
  <sheetFormatPr baseColWidth="10" defaultColWidth="9.140625" defaultRowHeight="15" x14ac:dyDescent="0.25"/>
  <cols>
    <col min="1" max="1" width="23.7109375" customWidth="1"/>
    <col min="2" max="12" width="14.7109375" customWidth="1"/>
    <col min="13" max="1025" width="10.5703125" customWidth="1"/>
  </cols>
  <sheetData>
    <row r="1" spans="1:12" ht="18.75" x14ac:dyDescent="0.3">
      <c r="A1" s="8" t="s">
        <v>0</v>
      </c>
      <c r="B1" s="8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x14ac:dyDescent="0.25">
      <c r="A2" s="10"/>
    </row>
    <row r="3" spans="1:12" x14ac:dyDescent="0.25">
      <c r="A3" s="11" t="s">
        <v>2</v>
      </c>
      <c r="I3" s="11" t="s">
        <v>3</v>
      </c>
    </row>
    <row r="4" spans="1:12" x14ac:dyDescent="0.25">
      <c r="A4" t="s">
        <v>4</v>
      </c>
      <c r="B4" s="12">
        <v>42064</v>
      </c>
      <c r="C4" t="s">
        <v>5</v>
      </c>
      <c r="D4">
        <f>DATEDIF(B4,B5,"M")+1</f>
        <v>88</v>
      </c>
      <c r="I4" s="13" t="s">
        <v>6</v>
      </c>
      <c r="J4" t="s">
        <v>7</v>
      </c>
    </row>
    <row r="5" spans="1:12" x14ac:dyDescent="0.25">
      <c r="A5" t="s">
        <v>8</v>
      </c>
      <c r="B5" s="14">
        <v>44742</v>
      </c>
      <c r="C5" t="s">
        <v>9</v>
      </c>
      <c r="D5">
        <f>DATEDIF(B4,IF(B6&lt;B5,B6,B5),"M")+1</f>
        <v>32</v>
      </c>
      <c r="I5" s="15" t="s">
        <v>10</v>
      </c>
      <c r="J5" t="s">
        <v>11</v>
      </c>
    </row>
    <row r="6" spans="1:12" x14ac:dyDescent="0.25">
      <c r="A6" t="s">
        <v>12</v>
      </c>
      <c r="B6" s="16">
        <v>43033</v>
      </c>
      <c r="C6" t="s">
        <v>13</v>
      </c>
      <c r="D6" s="17">
        <f>D5/D4</f>
        <v>0.36363636363636365</v>
      </c>
      <c r="I6" s="18" t="s">
        <v>14</v>
      </c>
      <c r="J6" t="s">
        <v>15</v>
      </c>
    </row>
    <row r="7" spans="1:12" x14ac:dyDescent="0.25">
      <c r="I7" s="19" t="s">
        <v>16</v>
      </c>
      <c r="J7" t="s">
        <v>17</v>
      </c>
    </row>
    <row r="8" spans="1:12" x14ac:dyDescent="0.25">
      <c r="I8" s="19" t="s">
        <v>18</v>
      </c>
    </row>
    <row r="10" spans="1:12" x14ac:dyDescent="0.25">
      <c r="B10" s="7" t="s">
        <v>19</v>
      </c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x14ac:dyDescent="0.25">
      <c r="B11" s="6" t="s">
        <v>20</v>
      </c>
      <c r="C11" s="6"/>
      <c r="D11" s="6"/>
      <c r="E11" s="6" t="s">
        <v>21</v>
      </c>
      <c r="F11" s="6"/>
      <c r="G11" s="6"/>
      <c r="H11" s="6"/>
      <c r="I11" s="6" t="s">
        <v>22</v>
      </c>
      <c r="J11" s="6"/>
      <c r="K11" s="6"/>
      <c r="L11" s="6"/>
    </row>
    <row r="12" spans="1:12" x14ac:dyDescent="0.25">
      <c r="B12" s="5" t="s">
        <v>23</v>
      </c>
      <c r="C12" s="5"/>
      <c r="D12" s="5"/>
      <c r="E12" s="20" t="s">
        <v>24</v>
      </c>
      <c r="F12" s="21" t="s">
        <v>24</v>
      </c>
      <c r="G12" s="22" t="s">
        <v>25</v>
      </c>
      <c r="H12" s="23" t="s">
        <v>25</v>
      </c>
      <c r="I12" s="20" t="s">
        <v>24</v>
      </c>
      <c r="J12" s="21" t="s">
        <v>24</v>
      </c>
      <c r="K12" s="22" t="s">
        <v>25</v>
      </c>
      <c r="L12" s="23" t="s">
        <v>25</v>
      </c>
    </row>
    <row r="13" spans="1:12" x14ac:dyDescent="0.25">
      <c r="B13" s="4" t="s">
        <v>26</v>
      </c>
      <c r="C13" s="4"/>
      <c r="D13" s="4"/>
      <c r="E13" s="24" t="s">
        <v>27</v>
      </c>
      <c r="F13" s="25" t="s">
        <v>26</v>
      </c>
      <c r="G13" s="26" t="s">
        <v>27</v>
      </c>
      <c r="H13" s="27" t="s">
        <v>26</v>
      </c>
      <c r="I13" s="24" t="s">
        <v>27</v>
      </c>
      <c r="J13" s="25" t="s">
        <v>26</v>
      </c>
      <c r="K13" s="26" t="s">
        <v>27</v>
      </c>
      <c r="L13" s="27" t="s">
        <v>26</v>
      </c>
    </row>
    <row r="14" spans="1:12" x14ac:dyDescent="0.25">
      <c r="B14" s="28" t="s">
        <v>28</v>
      </c>
      <c r="C14" s="29" t="s">
        <v>29</v>
      </c>
      <c r="D14" s="30" t="s">
        <v>30</v>
      </c>
      <c r="E14" s="31" t="s">
        <v>30</v>
      </c>
      <c r="F14" s="32" t="s">
        <v>31</v>
      </c>
      <c r="G14" s="29" t="s">
        <v>30</v>
      </c>
      <c r="H14" s="33" t="s">
        <v>31</v>
      </c>
      <c r="I14" s="31" t="s">
        <v>30</v>
      </c>
      <c r="J14" s="32" t="s">
        <v>31</v>
      </c>
      <c r="K14" s="29" t="s">
        <v>30</v>
      </c>
      <c r="L14" s="33" t="s">
        <v>31</v>
      </c>
    </row>
    <row r="15" spans="1:12" x14ac:dyDescent="0.25">
      <c r="A15" s="10" t="s">
        <v>32</v>
      </c>
      <c r="B15" s="34" t="s">
        <v>33</v>
      </c>
      <c r="C15" s="35" t="s">
        <v>34</v>
      </c>
      <c r="D15" s="36" t="e">
        <f>B15+C15</f>
        <v>#VALUE!</v>
      </c>
      <c r="E15" s="37">
        <v>13630</v>
      </c>
      <c r="F15" s="38" t="e">
        <f>D15/E15</f>
        <v>#VALUE!</v>
      </c>
      <c r="G15" s="35">
        <f>$D$6*E15</f>
        <v>4956.3636363636369</v>
      </c>
      <c r="H15" s="39" t="e">
        <f>D15/G15</f>
        <v>#VALUE!</v>
      </c>
      <c r="I15" s="40" t="s">
        <v>35</v>
      </c>
      <c r="J15" s="41">
        <f>IFERROR(D15/I15,0)</f>
        <v>0</v>
      </c>
      <c r="K15" s="42" t="e">
        <f>$D$6*I15</f>
        <v>#VALUE!</v>
      </c>
      <c r="L15" s="39">
        <f>IFERROR(D15/K15,0)</f>
        <v>0</v>
      </c>
    </row>
    <row r="16" spans="1:12" x14ac:dyDescent="0.25">
      <c r="A16" s="10" t="s">
        <v>36</v>
      </c>
      <c r="B16" s="34" t="s">
        <v>37</v>
      </c>
      <c r="C16" s="35" t="s">
        <v>38</v>
      </c>
      <c r="D16" s="36" t="e">
        <f>B16+C16</f>
        <v>#VALUE!</v>
      </c>
      <c r="E16" s="37" t="s">
        <v>39</v>
      </c>
      <c r="F16" s="38" t="s">
        <v>39</v>
      </c>
      <c r="G16" s="35" t="s">
        <v>39</v>
      </c>
      <c r="H16" s="43" t="s">
        <v>39</v>
      </c>
      <c r="I16" s="40" t="s">
        <v>40</v>
      </c>
      <c r="J16" s="41">
        <f>IFERROR(D16/I16,0)</f>
        <v>0</v>
      </c>
      <c r="K16" s="42" t="e">
        <f>$D$6*I16</f>
        <v>#VALUE!</v>
      </c>
      <c r="L16" s="39">
        <f>IFERROR(D16/K16,0)</f>
        <v>0</v>
      </c>
    </row>
    <row r="17" spans="1:12" x14ac:dyDescent="0.25">
      <c r="A17" s="10" t="s">
        <v>41</v>
      </c>
      <c r="B17" s="34" t="s">
        <v>42</v>
      </c>
      <c r="C17" s="35" t="s">
        <v>43</v>
      </c>
      <c r="D17" s="36" t="e">
        <f>B17+C17</f>
        <v>#VALUE!</v>
      </c>
      <c r="E17" s="37">
        <v>1841</v>
      </c>
      <c r="F17" s="38" t="e">
        <f>D17/E17</f>
        <v>#VALUE!</v>
      </c>
      <c r="G17" s="35">
        <f>$D$6*E17</f>
        <v>669.4545454545455</v>
      </c>
      <c r="H17" s="39" t="e">
        <f>D17/G17</f>
        <v>#VALUE!</v>
      </c>
      <c r="I17" s="40" t="s">
        <v>44</v>
      </c>
      <c r="J17" s="41">
        <f>IFERROR(D17/I17,0)</f>
        <v>0</v>
      </c>
      <c r="K17" s="42" t="e">
        <f>$D$6*I17</f>
        <v>#VALUE!</v>
      </c>
      <c r="L17" s="39">
        <f>IFERROR(D17/K17,0)</f>
        <v>0</v>
      </c>
    </row>
    <row r="18" spans="1:12" x14ac:dyDescent="0.25">
      <c r="A18" s="10" t="s">
        <v>45</v>
      </c>
      <c r="B18" s="34" t="s">
        <v>46</v>
      </c>
      <c r="C18" s="35" t="s">
        <v>47</v>
      </c>
      <c r="D18" s="36" t="e">
        <f>B18+C18</f>
        <v>#VALUE!</v>
      </c>
      <c r="E18" s="37" t="s">
        <v>48</v>
      </c>
      <c r="F18" s="38" t="s">
        <v>39</v>
      </c>
      <c r="G18" s="35" t="s">
        <v>39</v>
      </c>
      <c r="H18" s="43" t="s">
        <v>39</v>
      </c>
      <c r="I18" s="40" t="s">
        <v>49</v>
      </c>
      <c r="J18" s="41">
        <f>IFERROR(D18/I18,0)</f>
        <v>0</v>
      </c>
      <c r="K18" s="42" t="e">
        <f>$D$6*I18</f>
        <v>#VALUE!</v>
      </c>
      <c r="L18" s="39">
        <f>IFERROR(D18/K18,0)</f>
        <v>0</v>
      </c>
    </row>
    <row r="19" spans="1:12" x14ac:dyDescent="0.25">
      <c r="A19" s="11" t="s">
        <v>50</v>
      </c>
      <c r="B19" s="44" t="e">
        <f>B15+B17</f>
        <v>#VALUE!</v>
      </c>
      <c r="C19" s="45" t="e">
        <f>C15+C17</f>
        <v>#VALUE!</v>
      </c>
      <c r="D19" s="45" t="e">
        <f>D15+D17</f>
        <v>#VALUE!</v>
      </c>
      <c r="E19" s="46">
        <f>E15+E17</f>
        <v>15471</v>
      </c>
      <c r="F19" s="47" t="e">
        <f>D19/E19</f>
        <v>#VALUE!</v>
      </c>
      <c r="G19" s="45">
        <f>G15+G17</f>
        <v>5625.818181818182</v>
      </c>
      <c r="H19" s="48" t="e">
        <f>D19/G19</f>
        <v>#VALUE!</v>
      </c>
      <c r="I19" s="49" t="e">
        <f>I15+I17</f>
        <v>#VALUE!</v>
      </c>
      <c r="J19" s="50">
        <f>IFERROR(D19/I19,0)</f>
        <v>0</v>
      </c>
      <c r="K19" s="51" t="e">
        <f>K15+K17</f>
        <v>#VALUE!</v>
      </c>
      <c r="L19" s="48">
        <f>IFERROR(D19/K19,0)</f>
        <v>0</v>
      </c>
    </row>
    <row r="20" spans="1:12" x14ac:dyDescent="0.25">
      <c r="A20" s="10"/>
    </row>
    <row r="21" spans="1:12" x14ac:dyDescent="0.25">
      <c r="A21" s="10"/>
      <c r="B21" s="7" t="s">
        <v>51</v>
      </c>
      <c r="C21" s="7"/>
      <c r="D21" s="7"/>
      <c r="E21" s="7"/>
      <c r="F21" s="7"/>
      <c r="G21" s="7"/>
      <c r="H21" s="7"/>
      <c r="I21" s="7"/>
      <c r="J21" s="7"/>
      <c r="K21" s="7"/>
      <c r="L21" s="52"/>
    </row>
    <row r="22" spans="1:12" ht="29.25" customHeight="1" x14ac:dyDescent="0.25">
      <c r="A22" s="10"/>
      <c r="B22" s="6" t="s">
        <v>52</v>
      </c>
      <c r="C22" s="6"/>
      <c r="D22" s="6"/>
      <c r="E22" s="3" t="s">
        <v>53</v>
      </c>
      <c r="F22" s="3"/>
      <c r="G22" s="3"/>
      <c r="H22" s="6" t="s">
        <v>54</v>
      </c>
      <c r="I22" s="6"/>
      <c r="J22" s="6"/>
      <c r="K22" s="6"/>
      <c r="L22" s="53"/>
    </row>
    <row r="23" spans="1:12" ht="24" customHeight="1" x14ac:dyDescent="0.25">
      <c r="A23" s="10"/>
      <c r="B23" s="5" t="s">
        <v>55</v>
      </c>
      <c r="C23" s="5"/>
      <c r="D23" s="5"/>
      <c r="E23" s="5" t="s">
        <v>55</v>
      </c>
      <c r="F23" s="5"/>
      <c r="G23" s="5"/>
      <c r="H23" s="2" t="s">
        <v>56</v>
      </c>
      <c r="I23" s="2"/>
      <c r="J23" s="54" t="s">
        <v>57</v>
      </c>
      <c r="K23" s="55" t="s">
        <v>58</v>
      </c>
    </row>
    <row r="24" spans="1:12" x14ac:dyDescent="0.25">
      <c r="A24" s="10"/>
      <c r="B24" s="4" t="s">
        <v>26</v>
      </c>
      <c r="C24" s="4"/>
      <c r="D24" s="4"/>
      <c r="E24" s="4" t="s">
        <v>26</v>
      </c>
      <c r="F24" s="4"/>
      <c r="G24" s="4"/>
      <c r="H24" s="1" t="s">
        <v>27</v>
      </c>
      <c r="I24" s="1"/>
      <c r="J24" s="56" t="s">
        <v>26</v>
      </c>
      <c r="K24" s="57" t="s">
        <v>26</v>
      </c>
    </row>
    <row r="25" spans="1:12" x14ac:dyDescent="0.25">
      <c r="A25" s="10"/>
      <c r="B25" s="28" t="s">
        <v>28</v>
      </c>
      <c r="C25" s="29" t="s">
        <v>29</v>
      </c>
      <c r="D25" s="30" t="s">
        <v>30</v>
      </c>
      <c r="E25" s="58" t="s">
        <v>28</v>
      </c>
      <c r="F25" s="29" t="s">
        <v>29</v>
      </c>
      <c r="G25" s="59" t="s">
        <v>30</v>
      </c>
      <c r="H25" s="60" t="s">
        <v>30</v>
      </c>
      <c r="I25" s="60" t="s">
        <v>59</v>
      </c>
      <c r="J25" s="61" t="s">
        <v>31</v>
      </c>
      <c r="K25" s="30" t="s">
        <v>31</v>
      </c>
    </row>
    <row r="26" spans="1:12" x14ac:dyDescent="0.25">
      <c r="A26" s="10" t="s">
        <v>60</v>
      </c>
      <c r="B26" s="34" t="s">
        <v>61</v>
      </c>
      <c r="C26" s="35" t="s">
        <v>62</v>
      </c>
      <c r="D26" s="36" t="e">
        <f>B26+C26</f>
        <v>#VALUE!</v>
      </c>
      <c r="E26" s="34" t="s">
        <v>63</v>
      </c>
      <c r="F26" s="35" t="s">
        <v>64</v>
      </c>
      <c r="G26" s="62" t="e">
        <f>E26+F26</f>
        <v>#VALUE!</v>
      </c>
      <c r="H26" s="63">
        <f>I26*E15</f>
        <v>6133.5</v>
      </c>
      <c r="I26" s="64">
        <v>0.45</v>
      </c>
      <c r="J26" s="65">
        <f>IFERROR(G26/D26,0)</f>
        <v>0</v>
      </c>
      <c r="K26" s="66">
        <f>IFERROR(G26/D15,0)</f>
        <v>0</v>
      </c>
    </row>
    <row r="27" spans="1:12" x14ac:dyDescent="0.25">
      <c r="A27" s="10" t="s">
        <v>36</v>
      </c>
      <c r="B27" s="34" t="s">
        <v>65</v>
      </c>
      <c r="C27" s="35" t="s">
        <v>66</v>
      </c>
      <c r="D27" s="36" t="e">
        <f>B27+C27</f>
        <v>#VALUE!</v>
      </c>
      <c r="E27" s="34" t="s">
        <v>67</v>
      </c>
      <c r="F27" s="35" t="s">
        <v>68</v>
      </c>
      <c r="G27" s="62" t="e">
        <f>E27+F27</f>
        <v>#VALUE!</v>
      </c>
      <c r="H27" s="63" t="s">
        <v>39</v>
      </c>
      <c r="I27" s="64">
        <v>0.45</v>
      </c>
      <c r="J27" s="65">
        <f>IFERROR(G27/D27,0)</f>
        <v>0</v>
      </c>
      <c r="K27" s="66">
        <f>IFERROR(G27/D16,0)</f>
        <v>0</v>
      </c>
    </row>
    <row r="28" spans="1:12" x14ac:dyDescent="0.25">
      <c r="A28" s="10" t="s">
        <v>41</v>
      </c>
      <c r="B28" s="34" t="s">
        <v>69</v>
      </c>
      <c r="C28" s="35" t="s">
        <v>70</v>
      </c>
      <c r="D28" s="36" t="e">
        <f>B28+C28</f>
        <v>#VALUE!</v>
      </c>
      <c r="E28" s="34" t="s">
        <v>71</v>
      </c>
      <c r="F28" s="35" t="s">
        <v>72</v>
      </c>
      <c r="G28" s="62" t="e">
        <f>E28+F28</f>
        <v>#VALUE!</v>
      </c>
      <c r="H28" s="63">
        <f>I28*E17</f>
        <v>828.45</v>
      </c>
      <c r="I28" s="64">
        <v>0.45</v>
      </c>
      <c r="J28" s="65">
        <f>IFERROR(G28/D28,0)</f>
        <v>0</v>
      </c>
      <c r="K28" s="66">
        <f>IFERROR(G28/D17,0)</f>
        <v>0</v>
      </c>
    </row>
    <row r="29" spans="1:12" x14ac:dyDescent="0.25">
      <c r="A29" s="10" t="s">
        <v>45</v>
      </c>
      <c r="B29" s="34" t="s">
        <v>73</v>
      </c>
      <c r="C29" s="35" t="s">
        <v>74</v>
      </c>
      <c r="D29" s="36" t="e">
        <f>B29+C29</f>
        <v>#VALUE!</v>
      </c>
      <c r="E29" s="34" t="s">
        <v>75</v>
      </c>
      <c r="F29" s="35" t="s">
        <v>76</v>
      </c>
      <c r="G29" s="62" t="e">
        <f>E29+F29</f>
        <v>#VALUE!</v>
      </c>
      <c r="H29" s="63" t="s">
        <v>39</v>
      </c>
      <c r="I29" s="64">
        <v>0.45</v>
      </c>
      <c r="J29" s="65">
        <f>IFERROR(G29/D29,0)</f>
        <v>0</v>
      </c>
      <c r="K29" s="66">
        <f>IFERROR(G29/D18,0)</f>
        <v>0</v>
      </c>
    </row>
    <row r="30" spans="1:12" x14ac:dyDescent="0.25">
      <c r="A30" s="11" t="s">
        <v>50</v>
      </c>
      <c r="B30" s="44" t="e">
        <f t="shared" ref="B30:H30" si="0">B26+B28</f>
        <v>#VALUE!</v>
      </c>
      <c r="C30" s="45" t="e">
        <f t="shared" si="0"/>
        <v>#VALUE!</v>
      </c>
      <c r="D30" s="67" t="e">
        <f t="shared" si="0"/>
        <v>#VALUE!</v>
      </c>
      <c r="E30" s="68" t="e">
        <f t="shared" si="0"/>
        <v>#VALUE!</v>
      </c>
      <c r="F30" s="45" t="e">
        <f t="shared" si="0"/>
        <v>#VALUE!</v>
      </c>
      <c r="G30" s="69" t="e">
        <f t="shared" si="0"/>
        <v>#VALUE!</v>
      </c>
      <c r="H30" s="70">
        <f t="shared" si="0"/>
        <v>6961.95</v>
      </c>
      <c r="I30" s="71" t="s">
        <v>77</v>
      </c>
      <c r="J30" s="72">
        <f>IFERROR(G30/D30,0)</f>
        <v>0</v>
      </c>
      <c r="K30" s="73">
        <f>IFERROR(G30/D19,0)</f>
        <v>0</v>
      </c>
    </row>
    <row r="34" spans="1:1" x14ac:dyDescent="0.25">
      <c r="A34" t="s">
        <v>78</v>
      </c>
    </row>
  </sheetData>
  <mergeCells count="16">
    <mergeCell ref="B23:D23"/>
    <mergeCell ref="E23:G23"/>
    <mergeCell ref="H23:I23"/>
    <mergeCell ref="B24:D24"/>
    <mergeCell ref="E24:G24"/>
    <mergeCell ref="H24:I24"/>
    <mergeCell ref="B13:D13"/>
    <mergeCell ref="B21:K21"/>
    <mergeCell ref="B22:D22"/>
    <mergeCell ref="E22:G22"/>
    <mergeCell ref="H22:K22"/>
    <mergeCell ref="B10:L10"/>
    <mergeCell ref="B11:D11"/>
    <mergeCell ref="E11:H11"/>
    <mergeCell ref="I11:L11"/>
    <mergeCell ref="B12:D12"/>
  </mergeCells>
  <conditionalFormatting sqref="L15">
    <cfRule type="cellIs" dxfId="23" priority="2" operator="between">
      <formula>0.85</formula>
      <formula>1.5</formula>
    </cfRule>
    <cfRule type="cellIs" dxfId="22" priority="3" operator="between">
      <formula>0.65</formula>
      <formula>0.85</formula>
    </cfRule>
    <cfRule type="cellIs" dxfId="21" priority="4" operator="between">
      <formula>0</formula>
      <formula>0.65</formula>
    </cfRule>
  </conditionalFormatting>
  <conditionalFormatting sqref="L19">
    <cfRule type="cellIs" dxfId="20" priority="5" operator="between">
      <formula>0.85</formula>
      <formula>1.5</formula>
    </cfRule>
    <cfRule type="cellIs" dxfId="19" priority="6" operator="between">
      <formula>0.65</formula>
      <formula>0.85</formula>
    </cfRule>
    <cfRule type="cellIs" dxfId="18" priority="7" operator="between">
      <formula>0</formula>
      <formula>0.65</formula>
    </cfRule>
  </conditionalFormatting>
  <conditionalFormatting sqref="H15">
    <cfRule type="cellIs" dxfId="17" priority="8" operator="between">
      <formula>0.85</formula>
      <formula>1.5</formula>
    </cfRule>
    <cfRule type="cellIs" dxfId="16" priority="9" operator="between">
      <formula>0.65</formula>
      <formula>0.85</formula>
    </cfRule>
    <cfRule type="cellIs" dxfId="15" priority="10" operator="between">
      <formula>0</formula>
      <formula>0.65</formula>
    </cfRule>
  </conditionalFormatting>
  <conditionalFormatting sqref="H17">
    <cfRule type="cellIs" dxfId="14" priority="11" operator="between">
      <formula>0.85</formula>
      <formula>1.5</formula>
    </cfRule>
    <cfRule type="cellIs" dxfId="13" priority="12" operator="between">
      <formula>0.65</formula>
      <formula>0.85</formula>
    </cfRule>
    <cfRule type="cellIs" dxfId="12" priority="13" operator="between">
      <formula>0</formula>
      <formula>0.65</formula>
    </cfRule>
  </conditionalFormatting>
  <conditionalFormatting sqref="H19">
    <cfRule type="cellIs" dxfId="11" priority="14" operator="between">
      <formula>0.85</formula>
      <formula>1.5</formula>
    </cfRule>
    <cfRule type="cellIs" dxfId="10" priority="15" operator="between">
      <formula>0.65</formula>
      <formula>0.85</formula>
    </cfRule>
    <cfRule type="cellIs" dxfId="9" priority="16" operator="between">
      <formula>0</formula>
      <formula>0.65</formula>
    </cfRule>
  </conditionalFormatting>
  <conditionalFormatting sqref="L16">
    <cfRule type="cellIs" dxfId="8" priority="17" operator="between">
      <formula>0.85</formula>
      <formula>1.5</formula>
    </cfRule>
    <cfRule type="cellIs" dxfId="7" priority="18" operator="between">
      <formula>0.65</formula>
      <formula>0.85</formula>
    </cfRule>
    <cfRule type="cellIs" dxfId="6" priority="19" operator="between">
      <formula>0</formula>
      <formula>0.65</formula>
    </cfRule>
  </conditionalFormatting>
  <conditionalFormatting sqref="L17">
    <cfRule type="cellIs" dxfId="5" priority="20" operator="between">
      <formula>0.85</formula>
      <formula>1.5</formula>
    </cfRule>
    <cfRule type="cellIs" dxfId="4" priority="21" operator="between">
      <formula>0.65</formula>
      <formula>0.85</formula>
    </cfRule>
    <cfRule type="cellIs" dxfId="3" priority="22" operator="between">
      <formula>0</formula>
      <formula>0.65</formula>
    </cfRule>
  </conditionalFormatting>
  <conditionalFormatting sqref="L18">
    <cfRule type="cellIs" dxfId="2" priority="23" operator="between">
      <formula>0.85</formula>
      <formula>1.5</formula>
    </cfRule>
    <cfRule type="cellIs" dxfId="1" priority="24" operator="between">
      <formula>0.65</formula>
      <formula>0.85</formula>
    </cfRule>
    <cfRule type="cellIs" dxfId="0" priority="25" operator="between">
      <formula>0</formula>
      <formula>0.65</formula>
    </cfRule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Sicht_Progr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intevation</cp:lastModifiedBy>
  <cp:revision>15</cp:revision>
  <dcterms:created xsi:type="dcterms:W3CDTF">2018-03-12T10:43:49Z</dcterms:created>
  <dcterms:modified xsi:type="dcterms:W3CDTF">2019-12-20T11:04:31Z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