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7520" windowHeight="13200"/>
  </bookViews>
  <sheets>
    <sheet name="Überblick" sheetId="1" r:id="rId1"/>
    <sheet name="ESF-Ausw" sheetId="2" r:id="rId2"/>
    <sheet name="QE-Ausw" sheetId="3" r:id="rId3"/>
    <sheet name="Tabelle1" sheetId="4" r:id="rId4"/>
    <sheet name="Textfelder" sheetId="5" r:id="rId5"/>
    <sheet name="Rohdaten" sheetId="6" r:id="rId6"/>
    <sheet name="Metadaten" sheetId="7" r:id="rId7"/>
  </sheets>
  <definedNames>
    <definedName name="_xlnm._FilterDatabase" localSheetId="5" hidden="1">Rohdaten!$A$1:$CU$680</definedName>
  </definedNames>
  <calcPr calcId="145621"/>
</workbook>
</file>

<file path=xl/calcChain.xml><?xml version="1.0" encoding="utf-8"?>
<calcChain xmlns="http://schemas.openxmlformats.org/spreadsheetml/2006/main">
  <c r="F132" i="3" l="1"/>
  <c r="F130" i="3"/>
  <c r="F129" i="3"/>
  <c r="F128" i="3"/>
  <c r="F127" i="3"/>
  <c r="F126" i="3"/>
  <c r="F125" i="3"/>
  <c r="F124" i="3"/>
  <c r="F123" i="3"/>
  <c r="F122" i="3"/>
  <c r="F121" i="3"/>
  <c r="F120" i="3"/>
  <c r="F118" i="3"/>
  <c r="F117" i="3"/>
  <c r="F116" i="3"/>
  <c r="F114" i="3"/>
  <c r="F113" i="3"/>
  <c r="F112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E166" i="2"/>
  <c r="E165" i="2"/>
  <c r="E164" i="2"/>
  <c r="B233" i="1" s="1"/>
  <c r="A214" i="1"/>
  <c r="A213" i="1"/>
  <c r="A212" i="1"/>
  <c r="A211" i="1"/>
  <c r="A210" i="1"/>
  <c r="A236" i="1" l="1"/>
  <c r="H132" i="3"/>
  <c r="H123" i="3"/>
  <c r="F131" i="3"/>
  <c r="H100" i="3"/>
  <c r="A218" i="1" s="1"/>
  <c r="F111" i="3"/>
  <c r="F164" i="2"/>
  <c r="G8" i="5"/>
  <c r="F8" i="5"/>
  <c r="G7" i="5"/>
  <c r="F7" i="5"/>
  <c r="G6" i="5"/>
  <c r="F6" i="5"/>
  <c r="G5" i="5"/>
  <c r="F5" i="5"/>
  <c r="G4" i="5"/>
  <c r="F4" i="5"/>
  <c r="G3" i="5"/>
  <c r="F3" i="5"/>
  <c r="F2" i="5"/>
  <c r="G160" i="3"/>
  <c r="F160" i="3"/>
  <c r="E160" i="3"/>
  <c r="G159" i="3"/>
  <c r="F159" i="3"/>
  <c r="E159" i="3"/>
  <c r="G158" i="3"/>
  <c r="F158" i="3"/>
  <c r="E158" i="3"/>
  <c r="G157" i="3"/>
  <c r="F157" i="3"/>
  <c r="E157" i="3"/>
  <c r="F156" i="3"/>
  <c r="G155" i="3"/>
  <c r="F155" i="3"/>
  <c r="E155" i="3"/>
  <c r="G154" i="3"/>
  <c r="F154" i="3"/>
  <c r="E154" i="3"/>
  <c r="G153" i="3"/>
  <c r="F153" i="3"/>
  <c r="E153" i="3"/>
  <c r="G152" i="3"/>
  <c r="F152" i="3"/>
  <c r="E152" i="3"/>
  <c r="F151" i="3"/>
  <c r="G150" i="3"/>
  <c r="F150" i="3"/>
  <c r="B284" i="1" s="1"/>
  <c r="E150" i="3"/>
  <c r="G149" i="3"/>
  <c r="F149" i="3"/>
  <c r="E149" i="3"/>
  <c r="G148" i="3"/>
  <c r="F148" i="3"/>
  <c r="E148" i="3"/>
  <c r="G147" i="3"/>
  <c r="F147" i="3"/>
  <c r="E147" i="3"/>
  <c r="F146" i="3"/>
  <c r="G145" i="3"/>
  <c r="F145" i="3"/>
  <c r="E145" i="3"/>
  <c r="G144" i="3"/>
  <c r="F144" i="3"/>
  <c r="B277" i="1" s="1"/>
  <c r="E144" i="3"/>
  <c r="G143" i="3"/>
  <c r="F143" i="3"/>
  <c r="E143" i="3"/>
  <c r="G142" i="3"/>
  <c r="F142" i="3"/>
  <c r="E142" i="3"/>
  <c r="F141" i="3"/>
  <c r="G140" i="3"/>
  <c r="F140" i="3"/>
  <c r="G139" i="3"/>
  <c r="F139" i="3"/>
  <c r="G138" i="3"/>
  <c r="F138" i="3"/>
  <c r="G137" i="3"/>
  <c r="F137" i="3"/>
  <c r="G136" i="3"/>
  <c r="F136" i="3"/>
  <c r="G135" i="3"/>
  <c r="F135" i="3"/>
  <c r="F134" i="3"/>
  <c r="F133" i="3"/>
  <c r="B264" i="1" s="1"/>
  <c r="C264" i="1" s="1"/>
  <c r="G130" i="3"/>
  <c r="G129" i="3"/>
  <c r="G128" i="3"/>
  <c r="G127" i="3"/>
  <c r="B257" i="1"/>
  <c r="G126" i="3"/>
  <c r="G125" i="3"/>
  <c r="G124" i="3"/>
  <c r="G122" i="3"/>
  <c r="G121" i="3"/>
  <c r="G120" i="3"/>
  <c r="G118" i="3"/>
  <c r="G117" i="3"/>
  <c r="G110" i="3"/>
  <c r="B228" i="1"/>
  <c r="G109" i="3"/>
  <c r="G108" i="3"/>
  <c r="G107" i="3"/>
  <c r="G106" i="3"/>
  <c r="G105" i="3"/>
  <c r="G104" i="3"/>
  <c r="G103" i="3"/>
  <c r="G102" i="3"/>
  <c r="B220" i="1"/>
  <c r="G101" i="3"/>
  <c r="G99" i="3"/>
  <c r="G98" i="3"/>
  <c r="G95" i="3"/>
  <c r="F95" i="3"/>
  <c r="E95" i="3"/>
  <c r="G94" i="3"/>
  <c r="F94" i="3"/>
  <c r="B199" i="1" s="1"/>
  <c r="E94" i="3"/>
  <c r="G93" i="3"/>
  <c r="F93" i="3"/>
  <c r="E93" i="3"/>
  <c r="A191" i="1" s="1"/>
  <c r="G92" i="3"/>
  <c r="F92" i="3"/>
  <c r="E92" i="3"/>
  <c r="G91" i="3"/>
  <c r="F91" i="3"/>
  <c r="F90" i="3"/>
  <c r="G89" i="3"/>
  <c r="F89" i="3"/>
  <c r="E89" i="3"/>
  <c r="G88" i="3"/>
  <c r="F88" i="3"/>
  <c r="E88" i="3"/>
  <c r="G87" i="3"/>
  <c r="F87" i="3"/>
  <c r="E87" i="3"/>
  <c r="G86" i="3"/>
  <c r="F86" i="3"/>
  <c r="E86" i="3"/>
  <c r="G85" i="3"/>
  <c r="F85" i="3"/>
  <c r="F84" i="3"/>
  <c r="G83" i="3"/>
  <c r="F83" i="3"/>
  <c r="E83" i="3"/>
  <c r="G82" i="3"/>
  <c r="F82" i="3"/>
  <c r="B186" i="1" s="1"/>
  <c r="E82" i="3"/>
  <c r="G81" i="3"/>
  <c r="F81" i="3"/>
  <c r="E81" i="3"/>
  <c r="G80" i="3"/>
  <c r="F80" i="3"/>
  <c r="B184" i="1" s="1"/>
  <c r="E80" i="3"/>
  <c r="G79" i="3"/>
  <c r="F79" i="3"/>
  <c r="F78" i="3"/>
  <c r="G77" i="3"/>
  <c r="F77" i="3"/>
  <c r="E77" i="3"/>
  <c r="G76" i="3"/>
  <c r="F76" i="3"/>
  <c r="E76" i="3"/>
  <c r="G75" i="3"/>
  <c r="F75" i="3"/>
  <c r="E75" i="3"/>
  <c r="A179" i="1" s="1"/>
  <c r="G74" i="3"/>
  <c r="F74" i="3"/>
  <c r="E74" i="3"/>
  <c r="G73" i="3"/>
  <c r="F73" i="3"/>
  <c r="F72" i="3"/>
  <c r="F71" i="3"/>
  <c r="F70" i="3"/>
  <c r="F69" i="3"/>
  <c r="G68" i="3"/>
  <c r="F68" i="3"/>
  <c r="G67" i="3"/>
  <c r="F67" i="3"/>
  <c r="B174" i="1" s="1"/>
  <c r="G66" i="3"/>
  <c r="F66" i="3"/>
  <c r="B173" i="1" s="1"/>
  <c r="G65" i="3"/>
  <c r="F65" i="3"/>
  <c r="B172" i="1" s="1"/>
  <c r="G64" i="3"/>
  <c r="F64" i="3"/>
  <c r="B171" i="1" s="1"/>
  <c r="G63" i="3"/>
  <c r="F63" i="3"/>
  <c r="B170" i="1" s="1"/>
  <c r="G62" i="3"/>
  <c r="F62" i="3"/>
  <c r="B169" i="1" s="1"/>
  <c r="G61" i="3"/>
  <c r="F61" i="3"/>
  <c r="B168" i="1" s="1"/>
  <c r="G60" i="3"/>
  <c r="F60" i="3"/>
  <c r="B167" i="1" s="1"/>
  <c r="G59" i="3"/>
  <c r="F59" i="3"/>
  <c r="B166" i="1" s="1"/>
  <c r="G58" i="3"/>
  <c r="F58" i="3"/>
  <c r="B165" i="1" s="1"/>
  <c r="G57" i="3"/>
  <c r="F57" i="3"/>
  <c r="B164" i="1" s="1"/>
  <c r="G56" i="3"/>
  <c r="F56" i="3"/>
  <c r="B163" i="1" s="1"/>
  <c r="G55" i="3"/>
  <c r="F55" i="3"/>
  <c r="B162" i="1" s="1"/>
  <c r="G54" i="3"/>
  <c r="F54" i="3"/>
  <c r="B161" i="1" s="1"/>
  <c r="G53" i="3"/>
  <c r="F53" i="3"/>
  <c r="B160" i="1" s="1"/>
  <c r="G52" i="3"/>
  <c r="F52" i="3"/>
  <c r="B159" i="1" s="1"/>
  <c r="G51" i="3"/>
  <c r="F51" i="3"/>
  <c r="B158" i="1" s="1"/>
  <c r="G50" i="3"/>
  <c r="F50" i="3"/>
  <c r="B157" i="1" s="1"/>
  <c r="F49" i="3"/>
  <c r="F48" i="3"/>
  <c r="B155" i="1" s="1"/>
  <c r="F47" i="3"/>
  <c r="G46" i="3"/>
  <c r="F46" i="3"/>
  <c r="E46" i="3"/>
  <c r="F45" i="3"/>
  <c r="B151" i="1" s="1"/>
  <c r="E45" i="3"/>
  <c r="F44" i="3"/>
  <c r="B150" i="1" s="1"/>
  <c r="E44" i="3"/>
  <c r="F43" i="3"/>
  <c r="E43" i="3"/>
  <c r="F42" i="3"/>
  <c r="F41" i="3"/>
  <c r="G41" i="3" s="1"/>
  <c r="G40" i="3"/>
  <c r="F40" i="3"/>
  <c r="B144" i="1" s="1"/>
  <c r="E40" i="3"/>
  <c r="A144" i="1" s="1"/>
  <c r="G39" i="3"/>
  <c r="F39" i="3"/>
  <c r="E39" i="3"/>
  <c r="G38" i="3"/>
  <c r="F38" i="3"/>
  <c r="B142" i="1" s="1"/>
  <c r="E38" i="3"/>
  <c r="G37" i="3"/>
  <c r="F37" i="3"/>
  <c r="B141" i="1" s="1"/>
  <c r="E37" i="3"/>
  <c r="A141" i="1" s="1"/>
  <c r="G36" i="3"/>
  <c r="F36" i="3"/>
  <c r="B140" i="1" s="1"/>
  <c r="F35" i="3"/>
  <c r="G34" i="3"/>
  <c r="F34" i="3"/>
  <c r="E34" i="3"/>
  <c r="G33" i="3"/>
  <c r="F33" i="3"/>
  <c r="B135" i="1" s="1"/>
  <c r="E33" i="3"/>
  <c r="G32" i="3"/>
  <c r="F32" i="3"/>
  <c r="E32" i="3"/>
  <c r="A134" i="1" s="1"/>
  <c r="G31" i="3"/>
  <c r="F31" i="3"/>
  <c r="B133" i="1" s="1"/>
  <c r="E31" i="3"/>
  <c r="G30" i="3"/>
  <c r="F30" i="3"/>
  <c r="F29" i="3"/>
  <c r="G28" i="3"/>
  <c r="F28" i="3"/>
  <c r="B128" i="1" s="1"/>
  <c r="G27" i="3"/>
  <c r="F27" i="3"/>
  <c r="B127" i="1" s="1"/>
  <c r="G26" i="3"/>
  <c r="F26" i="3"/>
  <c r="B126" i="1" s="1"/>
  <c r="G25" i="3"/>
  <c r="F25" i="3"/>
  <c r="B125" i="1" s="1"/>
  <c r="G24" i="3"/>
  <c r="F24" i="3"/>
  <c r="B124" i="1" s="1"/>
  <c r="G23" i="3"/>
  <c r="F23" i="3"/>
  <c r="B123" i="1" s="1"/>
  <c r="G22" i="3"/>
  <c r="F22" i="3"/>
  <c r="B122" i="1" s="1"/>
  <c r="G21" i="3"/>
  <c r="F21" i="3"/>
  <c r="B121" i="1" s="1"/>
  <c r="G20" i="3"/>
  <c r="F20" i="3"/>
  <c r="B120" i="1" s="1"/>
  <c r="G19" i="3"/>
  <c r="F19" i="3"/>
  <c r="B119" i="1" s="1"/>
  <c r="G18" i="3"/>
  <c r="F18" i="3"/>
  <c r="B118" i="1" s="1"/>
  <c r="G17" i="3"/>
  <c r="F17" i="3"/>
  <c r="B117" i="1" s="1"/>
  <c r="G16" i="3"/>
  <c r="F16" i="3"/>
  <c r="B116" i="1" s="1"/>
  <c r="G15" i="3"/>
  <c r="F15" i="3"/>
  <c r="B115" i="1" s="1"/>
  <c r="G14" i="3"/>
  <c r="F14" i="3"/>
  <c r="B114" i="1" s="1"/>
  <c r="G13" i="3"/>
  <c r="F13" i="3"/>
  <c r="B113" i="1" s="1"/>
  <c r="G12" i="3"/>
  <c r="F12" i="3"/>
  <c r="B112" i="1" s="1"/>
  <c r="G11" i="3"/>
  <c r="F11" i="3"/>
  <c r="B111" i="1" s="1"/>
  <c r="G10" i="3"/>
  <c r="F10" i="3"/>
  <c r="B110" i="1" s="1"/>
  <c r="G9" i="3"/>
  <c r="F9" i="3"/>
  <c r="B109" i="1" s="1"/>
  <c r="G8" i="3"/>
  <c r="F8" i="3"/>
  <c r="B108" i="1" s="1"/>
  <c r="G7" i="3"/>
  <c r="F7" i="3"/>
  <c r="B107" i="1" s="1"/>
  <c r="F6" i="3"/>
  <c r="G5" i="3"/>
  <c r="F5" i="3"/>
  <c r="B103" i="1" s="1"/>
  <c r="G4" i="3"/>
  <c r="F4" i="3"/>
  <c r="B102" i="1" s="1"/>
  <c r="F3" i="3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F148" i="2"/>
  <c r="E148" i="2"/>
  <c r="F147" i="2"/>
  <c r="E147" i="2"/>
  <c r="E146" i="2"/>
  <c r="F146" i="2" s="1"/>
  <c r="F145" i="2"/>
  <c r="E145" i="2"/>
  <c r="F144" i="2"/>
  <c r="E144" i="2"/>
  <c r="E143" i="2"/>
  <c r="F142" i="2"/>
  <c r="E142" i="2"/>
  <c r="F141" i="2"/>
  <c r="E141" i="2"/>
  <c r="E140" i="2"/>
  <c r="F139" i="2"/>
  <c r="E139" i="2"/>
  <c r="F138" i="2"/>
  <c r="E138" i="2"/>
  <c r="E137" i="2"/>
  <c r="F136" i="2"/>
  <c r="E136" i="2"/>
  <c r="E135" i="2"/>
  <c r="F135" i="2" s="1"/>
  <c r="F134" i="2"/>
  <c r="E134" i="2"/>
  <c r="E133" i="2"/>
  <c r="F133" i="2" s="1"/>
  <c r="F132" i="2"/>
  <c r="E132" i="2"/>
  <c r="E131" i="2"/>
  <c r="F131" i="2" s="1"/>
  <c r="F130" i="2"/>
  <c r="E130" i="2"/>
  <c r="E129" i="2"/>
  <c r="F128" i="2"/>
  <c r="E128" i="2"/>
  <c r="E127" i="2"/>
  <c r="F127" i="2" s="1"/>
  <c r="F126" i="2"/>
  <c r="E126" i="2"/>
  <c r="E125" i="2"/>
  <c r="F124" i="2"/>
  <c r="E124" i="2"/>
  <c r="E123" i="2"/>
  <c r="F123" i="2" s="1"/>
  <c r="F122" i="2"/>
  <c r="E122" i="2"/>
  <c r="E121" i="2"/>
  <c r="F120" i="2"/>
  <c r="E120" i="2"/>
  <c r="E119" i="2"/>
  <c r="F119" i="2" s="1"/>
  <c r="F118" i="2"/>
  <c r="E118" i="2"/>
  <c r="E117" i="2"/>
  <c r="F116" i="2"/>
  <c r="E116" i="2"/>
  <c r="E115" i="2"/>
  <c r="F114" i="2"/>
  <c r="E114" i="2"/>
  <c r="E113" i="2"/>
  <c r="F112" i="2"/>
  <c r="E112" i="2"/>
  <c r="E111" i="2"/>
  <c r="F111" i="2" s="1"/>
  <c r="F110" i="2"/>
  <c r="E110" i="2"/>
  <c r="E109" i="2"/>
  <c r="F107" i="2"/>
  <c r="E107" i="2"/>
  <c r="F106" i="2"/>
  <c r="E106" i="2"/>
  <c r="E105" i="2"/>
  <c r="F104" i="2"/>
  <c r="E104" i="2"/>
  <c r="F103" i="2"/>
  <c r="E103" i="2"/>
  <c r="E102" i="2"/>
  <c r="F101" i="2"/>
  <c r="E101" i="2"/>
  <c r="F100" i="2"/>
  <c r="E100" i="2"/>
  <c r="E99" i="2"/>
  <c r="F98" i="2"/>
  <c r="E98" i="2"/>
  <c r="F97" i="2"/>
  <c r="E97" i="2"/>
  <c r="H116" i="3" s="1"/>
  <c r="A243" i="1" s="1"/>
  <c r="E96" i="2"/>
  <c r="F95" i="2"/>
  <c r="E95" i="2"/>
  <c r="B207" i="1" s="1"/>
  <c r="F94" i="2"/>
  <c r="E94" i="2"/>
  <c r="E93" i="2"/>
  <c r="E90" i="2"/>
  <c r="E87" i="2"/>
  <c r="E88" i="2" s="1"/>
  <c r="F86" i="2"/>
  <c r="E86" i="2"/>
  <c r="B52" i="1" s="1"/>
  <c r="F85" i="2"/>
  <c r="E85" i="2"/>
  <c r="E84" i="2"/>
  <c r="F83" i="2"/>
  <c r="E83" i="2"/>
  <c r="F82" i="2"/>
  <c r="E82" i="2"/>
  <c r="E81" i="2"/>
  <c r="F80" i="2"/>
  <c r="E80" i="2"/>
  <c r="F79" i="2"/>
  <c r="E79" i="2"/>
  <c r="B50" i="1" s="1"/>
  <c r="F78" i="2"/>
  <c r="E78" i="2"/>
  <c r="E77" i="2"/>
  <c r="F76" i="2"/>
  <c r="E76" i="2"/>
  <c r="F75" i="2"/>
  <c r="E75" i="2"/>
  <c r="E74" i="2"/>
  <c r="F73" i="2"/>
  <c r="E73" i="2"/>
  <c r="B48" i="1" s="1"/>
  <c r="F72" i="2"/>
  <c r="E72" i="2"/>
  <c r="E71" i="2"/>
  <c r="F70" i="2"/>
  <c r="E70" i="2"/>
  <c r="F69" i="2"/>
  <c r="E69" i="2"/>
  <c r="E68" i="2"/>
  <c r="F67" i="2"/>
  <c r="E67" i="2"/>
  <c r="B46" i="1" s="1"/>
  <c r="F66" i="2"/>
  <c r="E66" i="2"/>
  <c r="E65" i="2"/>
  <c r="F64" i="2"/>
  <c r="E64" i="2"/>
  <c r="B45" i="1" s="1"/>
  <c r="F63" i="2"/>
  <c r="E63" i="2"/>
  <c r="E62" i="2"/>
  <c r="F61" i="2"/>
  <c r="E61" i="2"/>
  <c r="B41" i="1" s="1"/>
  <c r="F60" i="2"/>
  <c r="E60" i="2"/>
  <c r="B40" i="1" s="1"/>
  <c r="F59" i="2"/>
  <c r="E59" i="2"/>
  <c r="B39" i="1" s="1"/>
  <c r="E58" i="2"/>
  <c r="F57" i="2"/>
  <c r="E57" i="2"/>
  <c r="F56" i="2"/>
  <c r="E56" i="2"/>
  <c r="B44" i="1" s="1"/>
  <c r="E55" i="2"/>
  <c r="F54" i="2"/>
  <c r="E54" i="2"/>
  <c r="B30" i="1" s="1"/>
  <c r="F53" i="2"/>
  <c r="E53" i="2"/>
  <c r="B29" i="1" s="1"/>
  <c r="E52" i="2"/>
  <c r="F51" i="2"/>
  <c r="E51" i="2"/>
  <c r="B36" i="1" s="1"/>
  <c r="F50" i="2"/>
  <c r="E50" i="2"/>
  <c r="F49" i="2"/>
  <c r="E49" i="2"/>
  <c r="B34" i="1" s="1"/>
  <c r="F48" i="2"/>
  <c r="E48" i="2"/>
  <c r="B33" i="1" s="1"/>
  <c r="E47" i="2"/>
  <c r="F46" i="2"/>
  <c r="E46" i="2"/>
  <c r="F45" i="2"/>
  <c r="E45" i="2"/>
  <c r="E44" i="2"/>
  <c r="F44" i="2" s="1"/>
  <c r="F43" i="2"/>
  <c r="E43" i="2"/>
  <c r="F42" i="2"/>
  <c r="E42" i="2"/>
  <c r="E41" i="2"/>
  <c r="F41" i="2" s="1"/>
  <c r="E40" i="2"/>
  <c r="E39" i="2"/>
  <c r="E38" i="2"/>
  <c r="F38" i="2" s="1"/>
  <c r="F37" i="2"/>
  <c r="E37" i="2"/>
  <c r="B74" i="1" s="1"/>
  <c r="F36" i="2"/>
  <c r="E36" i="2"/>
  <c r="B73" i="1" s="1"/>
  <c r="F35" i="2"/>
  <c r="E35" i="2"/>
  <c r="B72" i="1" s="1"/>
  <c r="F34" i="2"/>
  <c r="E34" i="2"/>
  <c r="F33" i="2"/>
  <c r="E33" i="2"/>
  <c r="B70" i="1" s="1"/>
  <c r="E32" i="2"/>
  <c r="F31" i="2"/>
  <c r="E31" i="2"/>
  <c r="B67" i="1" s="1"/>
  <c r="F30" i="2"/>
  <c r="E30" i="2"/>
  <c r="B66" i="1" s="1"/>
  <c r="F29" i="2"/>
  <c r="E29" i="2"/>
  <c r="F28" i="2"/>
  <c r="E28" i="2"/>
  <c r="B64" i="1" s="1"/>
  <c r="F27" i="2"/>
  <c r="E27" i="2"/>
  <c r="B63" i="1" s="1"/>
  <c r="F26" i="2"/>
  <c r="E26" i="2"/>
  <c r="B62" i="1" s="1"/>
  <c r="F25" i="2"/>
  <c r="E25" i="2"/>
  <c r="B61" i="1" s="1"/>
  <c r="F24" i="2"/>
  <c r="E24" i="2"/>
  <c r="B60" i="1" s="1"/>
  <c r="F23" i="2"/>
  <c r="E23" i="2"/>
  <c r="F22" i="2"/>
  <c r="E22" i="2"/>
  <c r="B58" i="1" s="1"/>
  <c r="E21" i="2"/>
  <c r="F20" i="2"/>
  <c r="E20" i="2"/>
  <c r="F19" i="2"/>
  <c r="E19" i="2"/>
  <c r="E18" i="2"/>
  <c r="F17" i="2"/>
  <c r="E17" i="2"/>
  <c r="F16" i="2"/>
  <c r="E16" i="2"/>
  <c r="B94" i="1" s="1"/>
  <c r="E15" i="2"/>
  <c r="F14" i="2"/>
  <c r="E14" i="2"/>
  <c r="B90" i="1" s="1"/>
  <c r="F13" i="2"/>
  <c r="E13" i="2"/>
  <c r="B89" i="1" s="1"/>
  <c r="E12" i="2"/>
  <c r="B88" i="1" s="1"/>
  <c r="F11" i="2"/>
  <c r="E11" i="2"/>
  <c r="B85" i="1" s="1"/>
  <c r="F10" i="2"/>
  <c r="E10" i="2"/>
  <c r="B84" i="1" s="1"/>
  <c r="E9" i="2"/>
  <c r="B83" i="1" s="1"/>
  <c r="F8" i="2"/>
  <c r="E8" i="2"/>
  <c r="B80" i="1" s="1"/>
  <c r="F7" i="2"/>
  <c r="E7" i="2"/>
  <c r="B79" i="1" s="1"/>
  <c r="E6" i="2"/>
  <c r="B78" i="1" s="1"/>
  <c r="F5" i="2"/>
  <c r="E5" i="2"/>
  <c r="B19" i="1" s="1"/>
  <c r="F4" i="2"/>
  <c r="E4" i="2"/>
  <c r="B18" i="1" s="1"/>
  <c r="E3" i="2"/>
  <c r="B296" i="1"/>
  <c r="A296" i="1"/>
  <c r="B295" i="1"/>
  <c r="A295" i="1"/>
  <c r="B294" i="1"/>
  <c r="A294" i="1"/>
  <c r="B293" i="1"/>
  <c r="A293" i="1"/>
  <c r="A292" i="1"/>
  <c r="B290" i="1"/>
  <c r="A290" i="1"/>
  <c r="B289" i="1"/>
  <c r="A289" i="1"/>
  <c r="B288" i="1"/>
  <c r="A288" i="1"/>
  <c r="B287" i="1"/>
  <c r="A287" i="1"/>
  <c r="A286" i="1"/>
  <c r="A284" i="1"/>
  <c r="B283" i="1"/>
  <c r="A283" i="1"/>
  <c r="B282" i="1"/>
  <c r="A282" i="1"/>
  <c r="B281" i="1"/>
  <c r="A281" i="1"/>
  <c r="A280" i="1"/>
  <c r="B278" i="1"/>
  <c r="A278" i="1"/>
  <c r="A277" i="1"/>
  <c r="B276" i="1"/>
  <c r="A276" i="1"/>
  <c r="B275" i="1"/>
  <c r="A275" i="1"/>
  <c r="A274" i="1"/>
  <c r="A273" i="1"/>
  <c r="B271" i="1"/>
  <c r="C271" i="1" s="1"/>
  <c r="A271" i="1"/>
  <c r="B270" i="1"/>
  <c r="C270" i="1" s="1"/>
  <c r="A270" i="1"/>
  <c r="B269" i="1"/>
  <c r="C269" i="1" s="1"/>
  <c r="A269" i="1"/>
  <c r="B268" i="1"/>
  <c r="C268" i="1" s="1"/>
  <c r="A268" i="1"/>
  <c r="B267" i="1"/>
  <c r="C267" i="1" s="1"/>
  <c r="A267" i="1"/>
  <c r="B266" i="1"/>
  <c r="C266" i="1" s="1"/>
  <c r="A266" i="1"/>
  <c r="B265" i="1"/>
  <c r="C265" i="1" s="1"/>
  <c r="A265" i="1"/>
  <c r="A264" i="1"/>
  <c r="A262" i="1"/>
  <c r="B260" i="1"/>
  <c r="A260" i="1"/>
  <c r="B259" i="1"/>
  <c r="A259" i="1"/>
  <c r="B258" i="1"/>
  <c r="A258" i="1"/>
  <c r="A257" i="1"/>
  <c r="B256" i="1"/>
  <c r="A256" i="1"/>
  <c r="B255" i="1"/>
  <c r="A255" i="1"/>
  <c r="B254" i="1"/>
  <c r="A254" i="1"/>
  <c r="A252" i="1"/>
  <c r="B250" i="1"/>
  <c r="A250" i="1"/>
  <c r="B249" i="1"/>
  <c r="A249" i="1"/>
  <c r="A248" i="1"/>
  <c r="A247" i="1"/>
  <c r="B245" i="1"/>
  <c r="A245" i="1"/>
  <c r="B244" i="1"/>
  <c r="A244" i="1"/>
  <c r="A242" i="1"/>
  <c r="A241" i="1"/>
  <c r="B234" i="1"/>
  <c r="A234" i="1"/>
  <c r="A231" i="1"/>
  <c r="B230" i="1"/>
  <c r="A228" i="1"/>
  <c r="B227" i="1"/>
  <c r="A227" i="1"/>
  <c r="B226" i="1"/>
  <c r="A226" i="1"/>
  <c r="B225" i="1"/>
  <c r="A225" i="1"/>
  <c r="B224" i="1"/>
  <c r="A224" i="1"/>
  <c r="B223" i="1"/>
  <c r="A223" i="1"/>
  <c r="B222" i="1"/>
  <c r="A222" i="1"/>
  <c r="B221" i="1"/>
  <c r="A221" i="1"/>
  <c r="A220" i="1"/>
  <c r="B219" i="1"/>
  <c r="A219" i="1"/>
  <c r="B198" i="1"/>
  <c r="B197" i="1"/>
  <c r="B196" i="1"/>
  <c r="B193" i="1"/>
  <c r="A193" i="1"/>
  <c r="B192" i="1"/>
  <c r="A192" i="1"/>
  <c r="B191" i="1"/>
  <c r="B190" i="1"/>
  <c r="A190" i="1"/>
  <c r="B187" i="1"/>
  <c r="A187" i="1"/>
  <c r="A186" i="1"/>
  <c r="B185" i="1"/>
  <c r="A185" i="1"/>
  <c r="A184" i="1"/>
  <c r="B181" i="1"/>
  <c r="A181" i="1"/>
  <c r="B180" i="1"/>
  <c r="A180" i="1"/>
  <c r="B179" i="1"/>
  <c r="B178" i="1"/>
  <c r="A178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B156" i="1"/>
  <c r="A156" i="1"/>
  <c r="A155" i="1"/>
  <c r="A154" i="1"/>
  <c r="B152" i="1"/>
  <c r="A152" i="1"/>
  <c r="A151" i="1"/>
  <c r="A150" i="1"/>
  <c r="B149" i="1"/>
  <c r="A149" i="1"/>
  <c r="B148" i="1"/>
  <c r="A148" i="1"/>
  <c r="A147" i="1"/>
  <c r="B143" i="1"/>
  <c r="A143" i="1"/>
  <c r="A142" i="1"/>
  <c r="A140" i="1"/>
  <c r="B139" i="1"/>
  <c r="A139" i="1"/>
  <c r="B136" i="1"/>
  <c r="A136" i="1"/>
  <c r="A135" i="1"/>
  <c r="B134" i="1"/>
  <c r="A133" i="1"/>
  <c r="B132" i="1"/>
  <c r="A132" i="1"/>
  <c r="A131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4" i="1"/>
  <c r="A103" i="1"/>
  <c r="A102" i="1"/>
  <c r="A101" i="1"/>
  <c r="B95" i="1"/>
  <c r="A95" i="1"/>
  <c r="A94" i="1"/>
  <c r="A93" i="1"/>
  <c r="A92" i="1"/>
  <c r="A90" i="1"/>
  <c r="A89" i="1"/>
  <c r="A88" i="1"/>
  <c r="A87" i="1"/>
  <c r="A85" i="1"/>
  <c r="A84" i="1"/>
  <c r="A83" i="1"/>
  <c r="A82" i="1"/>
  <c r="A80" i="1"/>
  <c r="A79" i="1"/>
  <c r="A78" i="1"/>
  <c r="A77" i="1"/>
  <c r="A74" i="1"/>
  <c r="A73" i="1"/>
  <c r="A72" i="1"/>
  <c r="A71" i="1"/>
  <c r="A70" i="1"/>
  <c r="A69" i="1"/>
  <c r="A67" i="1"/>
  <c r="A66" i="1"/>
  <c r="B65" i="1"/>
  <c r="A65" i="1"/>
  <c r="A64" i="1"/>
  <c r="A63" i="1"/>
  <c r="A62" i="1"/>
  <c r="A61" i="1"/>
  <c r="A60" i="1"/>
  <c r="A59" i="1"/>
  <c r="A58" i="1"/>
  <c r="A52" i="1"/>
  <c r="B51" i="1"/>
  <c r="A51" i="1"/>
  <c r="A50" i="1"/>
  <c r="B49" i="1"/>
  <c r="A49" i="1"/>
  <c r="A48" i="1"/>
  <c r="B47" i="1"/>
  <c r="A47" i="1"/>
  <c r="A46" i="1"/>
  <c r="A45" i="1"/>
  <c r="A44" i="1"/>
  <c r="A41" i="1"/>
  <c r="A40" i="1"/>
  <c r="A39" i="1"/>
  <c r="A38" i="1"/>
  <c r="A36" i="1"/>
  <c r="B35" i="1"/>
  <c r="A35" i="1"/>
  <c r="A34" i="1"/>
  <c r="A33" i="1"/>
  <c r="A32" i="1"/>
  <c r="A30" i="1"/>
  <c r="A29" i="1"/>
  <c r="A28" i="1"/>
  <c r="B25" i="1"/>
  <c r="A25" i="1"/>
  <c r="A24" i="1"/>
  <c r="A23" i="1"/>
  <c r="A22" i="1"/>
  <c r="A19" i="1"/>
  <c r="A18" i="1"/>
  <c r="B13" i="1"/>
  <c r="B12" i="1"/>
  <c r="B237" i="1" s="1"/>
  <c r="C237" i="1" s="1"/>
  <c r="B10" i="1"/>
  <c r="B9" i="1"/>
  <c r="B8" i="1"/>
  <c r="A7" i="1"/>
  <c r="B6" i="1"/>
  <c r="B202" i="1" l="1"/>
  <c r="B238" i="1"/>
  <c r="C238" i="1" s="1"/>
  <c r="F55" i="2"/>
  <c r="F77" i="2"/>
  <c r="F81" i="2"/>
  <c r="F18" i="2"/>
  <c r="F21" i="2"/>
  <c r="F68" i="2"/>
  <c r="F115" i="3"/>
  <c r="H112" i="3"/>
  <c r="A232" i="1" s="1"/>
  <c r="A263" i="1"/>
  <c r="A253" i="1"/>
  <c r="F65" i="2"/>
  <c r="F74" i="2"/>
  <c r="F84" i="2"/>
  <c r="F119" i="3"/>
  <c r="C254" i="1"/>
  <c r="C258" i="1"/>
  <c r="C259" i="1"/>
  <c r="C255" i="1"/>
  <c r="C257" i="1"/>
  <c r="C260" i="1"/>
  <c r="C256" i="1"/>
  <c r="C244" i="1"/>
  <c r="C245" i="1"/>
  <c r="G146" i="3"/>
  <c r="G156" i="3"/>
  <c r="G69" i="3"/>
  <c r="G84" i="3"/>
  <c r="B59" i="1"/>
  <c r="C59" i="1" s="1"/>
  <c r="B147" i="1"/>
  <c r="C147" i="1" s="1"/>
  <c r="F3" i="2"/>
  <c r="F58" i="2"/>
  <c r="G97" i="3"/>
  <c r="F15" i="2"/>
  <c r="F47" i="2"/>
  <c r="F32" i="2"/>
  <c r="F52" i="2"/>
  <c r="G132" i="3"/>
  <c r="B22" i="1"/>
  <c r="C22" i="1" s="1"/>
  <c r="F62" i="2"/>
  <c r="F71" i="2"/>
  <c r="F140" i="2"/>
  <c r="E89" i="2"/>
  <c r="B24" i="1" s="1"/>
  <c r="C24" i="1" s="1"/>
  <c r="B23" i="1"/>
  <c r="C23" i="1" s="1"/>
  <c r="F99" i="2"/>
  <c r="F152" i="2"/>
  <c r="B211" i="1"/>
  <c r="C211" i="1" s="1"/>
  <c r="G90" i="3"/>
  <c r="F121" i="2"/>
  <c r="F161" i="2"/>
  <c r="B214" i="1"/>
  <c r="C214" i="1" s="1"/>
  <c r="G78" i="3"/>
  <c r="F96" i="2"/>
  <c r="F117" i="2"/>
  <c r="F155" i="2"/>
  <c r="B212" i="1"/>
  <c r="G72" i="3"/>
  <c r="G100" i="3"/>
  <c r="G116" i="3"/>
  <c r="G141" i="3"/>
  <c r="F102" i="2"/>
  <c r="F113" i="2"/>
  <c r="F129" i="2"/>
  <c r="F149" i="2"/>
  <c r="B210" i="1"/>
  <c r="C210" i="1" s="1"/>
  <c r="G35" i="3"/>
  <c r="F158" i="2"/>
  <c r="B213" i="1"/>
  <c r="C213" i="1" s="1"/>
  <c r="G29" i="3"/>
  <c r="G123" i="3"/>
  <c r="B71" i="1"/>
  <c r="F109" i="2"/>
  <c r="F125" i="2"/>
  <c r="G47" i="3"/>
  <c r="G151" i="3"/>
  <c r="C120" i="1"/>
  <c r="C113" i="1"/>
  <c r="C117" i="1"/>
  <c r="C126" i="1"/>
  <c r="C111" i="1"/>
  <c r="C115" i="1"/>
  <c r="C119" i="1"/>
  <c r="C112" i="1"/>
  <c r="C123" i="1"/>
  <c r="C128" i="1"/>
  <c r="C109" i="1"/>
  <c r="C124" i="1"/>
  <c r="C107" i="1"/>
  <c r="C121" i="1"/>
  <c r="C127" i="1"/>
  <c r="C118" i="1"/>
  <c r="C108" i="1"/>
  <c r="C116" i="1"/>
  <c r="C110" i="1"/>
  <c r="C125" i="1"/>
  <c r="C122" i="1"/>
  <c r="C114" i="1"/>
  <c r="C234" i="1"/>
  <c r="C34" i="1"/>
  <c r="C29" i="1"/>
  <c r="C47" i="1"/>
  <c r="C65" i="1"/>
  <c r="C71" i="1"/>
  <c r="C133" i="1"/>
  <c r="C156" i="1"/>
  <c r="C160" i="1"/>
  <c r="C164" i="1"/>
  <c r="C168" i="1"/>
  <c r="C172" i="1"/>
  <c r="C178" i="1"/>
  <c r="C191" i="1"/>
  <c r="C199" i="1"/>
  <c r="C250" i="1"/>
  <c r="C275" i="1"/>
  <c r="C290" i="1"/>
  <c r="B15" i="1"/>
  <c r="C35" i="1"/>
  <c r="C41" i="1"/>
  <c r="C52" i="1"/>
  <c r="C61" i="1"/>
  <c r="C102" i="1"/>
  <c r="C134" i="1"/>
  <c r="C140" i="1"/>
  <c r="C151" i="1"/>
  <c r="C179" i="1"/>
  <c r="C185" i="1"/>
  <c r="B205" i="1"/>
  <c r="C222" i="1"/>
  <c r="C226" i="1"/>
  <c r="C281" i="1"/>
  <c r="C296" i="1"/>
  <c r="C30" i="1"/>
  <c r="C72" i="1"/>
  <c r="C79" i="1"/>
  <c r="C141" i="1"/>
  <c r="C157" i="1"/>
  <c r="C161" i="1"/>
  <c r="C165" i="1"/>
  <c r="C169" i="1"/>
  <c r="C173" i="1"/>
  <c r="C192" i="1"/>
  <c r="B206" i="1"/>
  <c r="C276" i="1"/>
  <c r="C287" i="1"/>
  <c r="C36" i="1"/>
  <c r="C207" i="1"/>
  <c r="C19" i="1"/>
  <c r="C44" i="1"/>
  <c r="C49" i="1"/>
  <c r="C62" i="1"/>
  <c r="C67" i="1"/>
  <c r="C94" i="1"/>
  <c r="C103" i="1"/>
  <c r="C135" i="1"/>
  <c r="C148" i="1"/>
  <c r="C152" i="1"/>
  <c r="C180" i="1"/>
  <c r="C186" i="1"/>
  <c r="C223" i="1"/>
  <c r="C282" i="1"/>
  <c r="C293" i="1"/>
  <c r="C58" i="1"/>
  <c r="C66" i="1"/>
  <c r="C25" i="1"/>
  <c r="C18" i="1"/>
  <c r="C73" i="1"/>
  <c r="C80" i="1"/>
  <c r="C88" i="1"/>
  <c r="C142" i="1"/>
  <c r="C158" i="1"/>
  <c r="C162" i="1"/>
  <c r="C166" i="1"/>
  <c r="C170" i="1"/>
  <c r="C174" i="1"/>
  <c r="C193" i="1"/>
  <c r="C219" i="1"/>
  <c r="C277" i="1"/>
  <c r="C90" i="1"/>
  <c r="C33" i="1"/>
  <c r="C45" i="1"/>
  <c r="C39" i="1"/>
  <c r="C50" i="1"/>
  <c r="C95" i="1"/>
  <c r="C136" i="1"/>
  <c r="C149" i="1"/>
  <c r="C181" i="1"/>
  <c r="C187" i="1"/>
  <c r="C196" i="1"/>
  <c r="C228" i="1"/>
  <c r="C249" i="1"/>
  <c r="C294" i="1"/>
  <c r="C84" i="1"/>
  <c r="C63" i="1"/>
  <c r="C46" i="1"/>
  <c r="C60" i="1"/>
  <c r="C64" i="1"/>
  <c r="C70" i="1"/>
  <c r="C74" i="1"/>
  <c r="C89" i="1"/>
  <c r="B97" i="1"/>
  <c r="C132" i="1"/>
  <c r="C143" i="1"/>
  <c r="C155" i="1"/>
  <c r="C159" i="1"/>
  <c r="C167" i="1"/>
  <c r="C171" i="1"/>
  <c r="C197" i="1"/>
  <c r="C289" i="1"/>
  <c r="C48" i="1"/>
  <c r="C40" i="1"/>
  <c r="C51" i="1"/>
  <c r="C83" i="1"/>
  <c r="C139" i="1"/>
  <c r="C144" i="1"/>
  <c r="C150" i="1"/>
  <c r="C184" i="1"/>
  <c r="C190" i="1"/>
  <c r="C198" i="1"/>
  <c r="C221" i="1"/>
  <c r="C225" i="1"/>
  <c r="C284" i="1"/>
  <c r="C295" i="1"/>
  <c r="C78" i="1"/>
  <c r="C85" i="1"/>
  <c r="C163" i="1"/>
  <c r="C233" i="1"/>
  <c r="F6" i="2"/>
  <c r="C220" i="1"/>
  <c r="C227" i="1"/>
  <c r="C288" i="1"/>
  <c r="F93" i="2"/>
  <c r="C224" i="1"/>
  <c r="C278" i="1"/>
  <c r="C283" i="1"/>
  <c r="F115" i="2"/>
  <c r="F137" i="2"/>
  <c r="G6" i="3"/>
  <c r="F143" i="2"/>
  <c r="F12" i="2"/>
  <c r="F105" i="2"/>
  <c r="G3" i="3"/>
  <c r="B101" i="1"/>
  <c r="C101" i="1" s="1"/>
  <c r="F9" i="2"/>
  <c r="B93" i="1"/>
  <c r="C93" i="1" s="1"/>
  <c r="B104" i="1"/>
  <c r="C104" i="1" s="1"/>
  <c r="B131" i="1"/>
  <c r="C131" i="1" s="1"/>
  <c r="C212" i="1" l="1"/>
  <c r="B239" i="1"/>
  <c r="C239" i="1" s="1"/>
  <c r="F87" i="2"/>
  <c r="C206" i="1"/>
</calcChain>
</file>

<file path=xl/sharedStrings.xml><?xml version="1.0" encoding="utf-8"?>
<sst xmlns="http://schemas.openxmlformats.org/spreadsheetml/2006/main" count="768" uniqueCount="320">
  <si>
    <t>Auswertung der Teilnehmenden im ESF-Programm</t>
  </si>
  <si>
    <t>Quereinstieg. Männern und Frauen in Kitas</t>
  </si>
  <si>
    <t>Angaben zur Auswertung</t>
  </si>
  <si>
    <t>Programmkürzel</t>
  </si>
  <si>
    <t>Datenbestand vom</t>
  </si>
  <si>
    <t>Zeitraum von</t>
  </si>
  <si>
    <t>Zeitraum bis</t>
  </si>
  <si>
    <t>Anzahl der Teilnahmen</t>
  </si>
  <si>
    <t>Anzahl der Austritte</t>
  </si>
  <si>
    <t>Outputindikator</t>
  </si>
  <si>
    <t>Allgemeine ESF-Fragen zum Eintritt</t>
  </si>
  <si>
    <t>Geschlecht</t>
  </si>
  <si>
    <t>absolut</t>
  </si>
  <si>
    <t>in %</t>
  </si>
  <si>
    <t>Eintrittsalter</t>
  </si>
  <si>
    <t>Erwerbstatus</t>
  </si>
  <si>
    <t>Weitere Angaben zum Status bei Eintritt</t>
  </si>
  <si>
    <t>Bildunsgs- und Berufsabschluss</t>
  </si>
  <si>
    <t>Höchster Schulabschluss</t>
  </si>
  <si>
    <t>Soziale Benachteiligungen/individuelle Beeinträchtigungen</t>
  </si>
  <si>
    <t>Programmspezifische Fragen zum Eintritt</t>
  </si>
  <si>
    <t>Angaben zum fachfremden Berufsabschluss und Berufserfahrung</t>
  </si>
  <si>
    <t>Fachnaher/fachfremder Berufsabschluss</t>
  </si>
  <si>
    <t>Dauer der Berufserfahrung nach Abschluss der Ausbildung</t>
  </si>
  <si>
    <t>… davon im gelernten Beruf</t>
  </si>
  <si>
    <t>Dauer der Berufserfahrung nach Abschluss der Schulausbildung</t>
  </si>
  <si>
    <t>Arbeitszeit: Anzahl der Wochenstunden in sozialversicherungspflichtiger Beschäftigung</t>
  </si>
  <si>
    <t>Lernorte: Vorgesehene durchschnittliche Anzahl der Wochenstunden am Lernort Schule</t>
  </si>
  <si>
    <t>Lernorte: Vorgesehene durchschnittliche Anzahl der Wochenstunden am Lernort Praxis</t>
  </si>
  <si>
    <t>Selbstlernphasen: Gemäß Ausbildungscurriculum vorgesehene durchschnittliche Anzahl</t>
  </si>
  <si>
    <t>weniger als 1 Stunde</t>
  </si>
  <si>
    <t>1 bis 20 Stunden</t>
  </si>
  <si>
    <t>21 bis 30 Stunden</t>
  </si>
  <si>
    <t>31 bis 40 Stunden</t>
  </si>
  <si>
    <t>mehr als 40 Stunden</t>
  </si>
  <si>
    <t>Ergebnisindikator</t>
  </si>
  <si>
    <t>Allgemeine ESF-Fragen zum Austritt</t>
  </si>
  <si>
    <t>Austrittsquoten</t>
  </si>
  <si>
    <t>Eintritte</t>
  </si>
  <si>
    <t>… davon Austritte (Austrittsquote)</t>
  </si>
  <si>
    <t>… davon vorzeitig beendet</t>
  </si>
  <si>
    <t>Generierte ESF-Ergebnisinidkatoren</t>
  </si>
  <si>
    <t>Programmspezifische Fragen zum Austritt</t>
  </si>
  <si>
    <t>Name</t>
  </si>
  <si>
    <t>Label</t>
  </si>
  <si>
    <t>Wert</t>
  </si>
  <si>
    <t>Bedeutung</t>
  </si>
  <si>
    <t>Anzahl</t>
  </si>
  <si>
    <t>Prüfung</t>
  </si>
  <si>
    <t>SIB spezifisch</t>
  </si>
  <si>
    <t>gender</t>
  </si>
  <si>
    <t>keine Angabe</t>
  </si>
  <si>
    <t>weiblich</t>
  </si>
  <si>
    <t>männlich</t>
  </si>
  <si>
    <t>Schwerbehindertenausweis</t>
  </si>
  <si>
    <t>da_disabled</t>
  </si>
  <si>
    <t>Nein</t>
  </si>
  <si>
    <t>Ja</t>
  </si>
  <si>
    <t>Eltern(teil) nicht Deutschland geboren</t>
  </si>
  <si>
    <t>da_migrant</t>
  </si>
  <si>
    <t>anerkannte Minderheit</t>
  </si>
  <si>
    <t>da_minority</t>
  </si>
  <si>
    <t>Sonstige Benachteiligungen</t>
  </si>
  <si>
    <t>da_other_disadvantage</t>
  </si>
  <si>
    <t>Wohnlungslos</t>
  </si>
  <si>
    <t>da_resident</t>
  </si>
  <si>
    <t>edu_attainment_school</t>
  </si>
  <si>
    <t>(Noch) kein Schulabschluss und mindestens 4 Jahre eine Schule besucht</t>
  </si>
  <si>
    <t>(Noch) kein Schulabschluss und weniger als 4 Jahre eine Schule besucht</t>
  </si>
  <si>
    <t>Förderschulabschluss</t>
  </si>
  <si>
    <t>Hauptschulabschluss</t>
  </si>
  <si>
    <t>Mittlerer Schulabschluss (Realschulabschluss, Fachoberschulreife)</t>
  </si>
  <si>
    <t xml:space="preserve">Berufsvorbereitungsjahr/Berufsorientierungsjahr/Ausbildungsvorbereitungsjahr </t>
  </si>
  <si>
    <t>Berufsgrundbildungsjahr (Anerkennung als 1. Ausbildungsjahr möglich)</t>
  </si>
  <si>
    <t xml:space="preserve">Abitur/Fachhochschulreife erworben auf dem 1. Bildungsweg </t>
  </si>
  <si>
    <t xml:space="preserve">Abitur/Fachhochschulreife erworben auf dem 2. Bildungsweg </t>
  </si>
  <si>
    <t>(Noch) kein Schulabschluss, Dauer des Schulbesuchs unbek.</t>
  </si>
  <si>
    <t>Höchster Berufsabschluss</t>
  </si>
  <si>
    <t>edu_attainment_vocational</t>
  </si>
  <si>
    <t>(Noch) keine abgeschlossene Berufsausbildung</t>
  </si>
  <si>
    <t>(Außer-)betriebliche Lehre/Ausbildung, Berufsfachschule, sonstige schulische BA</t>
  </si>
  <si>
    <t>Fachhochschulabschluss Bachelor/Diplom, Meisterbrief oder  gleichwertiges Zertifikat</t>
  </si>
  <si>
    <t>(Fach-)Hochschulabschluss Master, Diplom-Universitätsstudiengang</t>
  </si>
  <si>
    <t>Promotion</t>
  </si>
  <si>
    <t>Unterhaltsberechtigte Kinder</t>
  </si>
  <si>
    <t>hh_dependentchildren</t>
  </si>
  <si>
    <t>Weitere Erwerbspersonen im HH</t>
  </si>
  <si>
    <t>hh_employed</t>
  </si>
  <si>
    <t>Alleinerziehend</t>
  </si>
  <si>
    <t>hh_singleparent_depended</t>
  </si>
  <si>
    <t>Arbeitslosengeld</t>
  </si>
  <si>
    <t>lm_employment_supportpurchased</t>
  </si>
  <si>
    <t>Nicht angegeben</t>
  </si>
  <si>
    <t>Ja, von der Agentur für Arbeit (Arbeitslosengeld)</t>
  </si>
  <si>
    <t>Ja, vom Jobcenter (Arbeitslosengeld II/Hartz IV)</t>
  </si>
  <si>
    <t>Ja, gleichzeitiger Bezug von Arbeitslosengeld I und Arbeitslosengeld II</t>
  </si>
  <si>
    <t>Arbeitslos</t>
  </si>
  <si>
    <t>lm_employment_category_unemployed</t>
  </si>
  <si>
    <t>Arbeitssuchend</t>
  </si>
  <si>
    <t>lm_employment_category_lookingforwork</t>
  </si>
  <si>
    <t>Erwerbstätig</t>
  </si>
  <si>
    <t>lm_employment_category_employed</t>
  </si>
  <si>
    <t>Vollzeit erwerbstätig</t>
  </si>
  <si>
    <t>Teilzeit erwerbstätig</t>
  </si>
  <si>
    <t>Geringfügig beschäftigt</t>
  </si>
  <si>
    <t>lm_employment_category_underemployed</t>
  </si>
  <si>
    <t>Selbständig</t>
  </si>
  <si>
    <t>lm_employment_category_selfemployed</t>
  </si>
  <si>
    <t>Allgemeinb. Schule</t>
  </si>
  <si>
    <t>lm_employment_category_school</t>
  </si>
  <si>
    <t>Auszubildende im Betrieb</t>
  </si>
  <si>
    <t>lm_employment_category_education_enterprise</t>
  </si>
  <si>
    <t>In schulischer oder außerbetriebl. Ausb.</t>
  </si>
  <si>
    <t>lm_employment_category_education_school</t>
  </si>
  <si>
    <t>Vollzeitstudent</t>
  </si>
  <si>
    <t>lm_employment_category_fulltime_student</t>
  </si>
  <si>
    <t>Nicht enthalten</t>
  </si>
  <si>
    <t>Sonstigen Aus- und Weiterbildung</t>
  </si>
  <si>
    <t>lm_employment_category_training</t>
  </si>
  <si>
    <t>Nicht erwerbstätig</t>
  </si>
  <si>
    <t>lm_employment_category_inactive</t>
  </si>
  <si>
    <t>age</t>
  </si>
  <si>
    <t>unter 20</t>
  </si>
  <si>
    <t>20 bis 29</t>
  </si>
  <si>
    <t>30 bis 39</t>
  </si>
  <si>
    <t>ab 40</t>
  </si>
  <si>
    <t>Austritte</t>
  </si>
  <si>
    <t>Programmübergreifend Austritt</t>
  </si>
  <si>
    <t>Vorzeitig ausgetreten</t>
  </si>
  <si>
    <t>status_end_measure</t>
  </si>
  <si>
    <t>Arbeit aufgenommen oder selbstständig</t>
  </si>
  <si>
    <t>new_job_or_self_employed</t>
  </si>
  <si>
    <t>in schulischer/beruflicher Bildung</t>
  </si>
  <si>
    <t>school_job_education</t>
  </si>
  <si>
    <t>neu arbeitsuchend</t>
  </si>
  <si>
    <t>new_job_search</t>
  </si>
  <si>
    <t>Qualifizierung erhalten</t>
  </si>
  <si>
    <t>new_qualification</t>
  </si>
  <si>
    <t>Gemeinsame Indikatoren</t>
  </si>
  <si>
    <t>Programmübergreifende Indikatoren</t>
  </si>
  <si>
    <t>CO01</t>
  </si>
  <si>
    <t>CO02</t>
  </si>
  <si>
    <t>CO03</t>
  </si>
  <si>
    <t>CO04</t>
  </si>
  <si>
    <t>CO05</t>
  </si>
  <si>
    <t>CO06</t>
  </si>
  <si>
    <t>CO07</t>
  </si>
  <si>
    <t>CO08</t>
  </si>
  <si>
    <t>CO09</t>
  </si>
  <si>
    <t>CO10</t>
  </si>
  <si>
    <t>CO11</t>
  </si>
  <si>
    <t>CO12</t>
  </si>
  <si>
    <t>CO13</t>
  </si>
  <si>
    <t>CO14</t>
  </si>
  <si>
    <t>CO15</t>
  </si>
  <si>
    <t>CO16</t>
  </si>
  <si>
    <t>CO17</t>
  </si>
  <si>
    <t>CO18</t>
  </si>
  <si>
    <t>CR01</t>
  </si>
  <si>
    <t>CR02</t>
  </si>
  <si>
    <t>CR03</t>
  </si>
  <si>
    <t>CR04</t>
  </si>
  <si>
    <t>CR05</t>
  </si>
  <si>
    <t>Kategorie / Filter</t>
  </si>
  <si>
    <t>Frage</t>
  </si>
  <si>
    <t>Fragenfilter</t>
  </si>
  <si>
    <t>Programmübergreifend Eintritt</t>
  </si>
  <si>
    <t>Angaben zur Qualifikation</t>
  </si>
  <si>
    <t>Der/die Teilnehmende hat einen</t>
  </si>
  <si>
    <t>edu_attaiment_vocational_outside</t>
  </si>
  <si>
    <t>fachnahen Berufsabschluss</t>
  </si>
  <si>
    <t>fachfremden Berufsabschluss</t>
  </si>
  <si>
    <t>Fachfremder Berufsabschluss des/der Teilnehmenden</t>
  </si>
  <si>
    <t>edu_attaiment_vocational_outside_category</t>
  </si>
  <si>
    <t>Kaufmann/-frau im Einzelhandel</t>
  </si>
  <si>
    <t>Kaufmann/-frau im Groß- und Außenhandel</t>
  </si>
  <si>
    <t>Kaufmann/-frau für Büromanagement</t>
  </si>
  <si>
    <t>Industriekaufmann/-frau</t>
  </si>
  <si>
    <t>Industriemechaniker/in</t>
  </si>
  <si>
    <t>KFZ-Mechatroniker/in</t>
  </si>
  <si>
    <t>Metallbauer/in</t>
  </si>
  <si>
    <t>Elektroniker/in</t>
  </si>
  <si>
    <t>Bankkaufmann/-frau</t>
  </si>
  <si>
    <t>Zahnmedizinische/r Fachangestellte/r</t>
  </si>
  <si>
    <t>Koch/Köchin</t>
  </si>
  <si>
    <t>Fachinformatiker/in</t>
  </si>
  <si>
    <t>Medizinische/r Fachangestellte/r</t>
  </si>
  <si>
    <t>Verkäufer/in</t>
  </si>
  <si>
    <t>Friseur/in</t>
  </si>
  <si>
    <t>Krankenpfleger/in</t>
  </si>
  <si>
    <t>Physiotherapeut/in</t>
  </si>
  <si>
    <t>Ergotherapeut/in</t>
  </si>
  <si>
    <t>Grafiker/in</t>
  </si>
  <si>
    <t>Tischler/in</t>
  </si>
  <si>
    <t>Sonstiger Berufsabschluss</t>
  </si>
  <si>
    <t>Akademischer Abschluss</t>
  </si>
  <si>
    <t>Dauer der Berufserfahrung nach Abschluss der…</t>
  </si>
  <si>
    <t xml:space="preserve"> Ausbildung in Jahren (gesamt) </t>
  </si>
  <si>
    <t>edu_vocational_xp_all</t>
  </si>
  <si>
    <t>Auszählung // Formel nicht "ziehbar"</t>
  </si>
  <si>
    <t>weniger als 1 Jahr</t>
  </si>
  <si>
    <t xml:space="preserve">Ausbildung in Jahren (davon im gelernten Beruf) </t>
  </si>
  <si>
    <t>edu_vocational_xp_in_job</t>
  </si>
  <si>
    <t>Schulausbildung in Jahren (davon im gelernten Beruf)</t>
  </si>
  <si>
    <t>edu_vocational_xp_after_school_in_job</t>
  </si>
  <si>
    <t>Branche</t>
  </si>
  <si>
    <t>Berufserfahrung/Branche im Verlauf der letzten ca. 5 Jahre  (Hinweis: Mehrfachantworten möglich)</t>
  </si>
  <si>
    <t>industry</t>
  </si>
  <si>
    <t>Mehrfachauswahl</t>
  </si>
  <si>
    <t>Land- und Forstwirtschaft, Fischerei</t>
  </si>
  <si>
    <t>Bergbau und Gewinnung von Steinen und Erden</t>
  </si>
  <si>
    <t>Verarbeitendes Gewerbe</t>
  </si>
  <si>
    <t>Energieversorgung</t>
  </si>
  <si>
    <t>Wasserversorgung; Abwasser- und Abfallentsorgung und Beseitigung von</t>
  </si>
  <si>
    <t>Baugewerbe</t>
  </si>
  <si>
    <t>Handel; Instandhaltung und Reparatur von Kraftfahrzeugen</t>
  </si>
  <si>
    <t>Verkehr und Lagerei</t>
  </si>
  <si>
    <t>Gastgewerbe</t>
  </si>
  <si>
    <t>Information und Kommunikation</t>
  </si>
  <si>
    <t>Erbringung von Finanz- und Versicherungsdienstleistungen</t>
  </si>
  <si>
    <t>Grundstücks- und Wohnungswesen</t>
  </si>
  <si>
    <t>Erbringung von freiberuflichen, wissenschaftlichen und technischen Dienstleistungen</t>
  </si>
  <si>
    <t>Erbringung von sonstigen wirtschaftlichen Dienstleistungen</t>
  </si>
  <si>
    <t>Öffentliche Verwaltung, Verteidigung, Sozialversicherung</t>
  </si>
  <si>
    <t>Erziehung und Unterricht</t>
  </si>
  <si>
    <t>Gesundheits- und Sozialwesen</t>
  </si>
  <si>
    <t>Kunst, Unterhaltung und Erholung</t>
  </si>
  <si>
    <t>Erbringung von sonstigen Dienstleistungen</t>
  </si>
  <si>
    <t>Private Haushalte mit Hauspersonal; Herstellung von Waren und Erbringung von</t>
  </si>
  <si>
    <t>Exterritoriale Organisationen und Körperschaften</t>
  </si>
  <si>
    <t>edu_vocational_xp_education</t>
  </si>
  <si>
    <t>Abgaben zum Beschäftigungsverhältnis</t>
  </si>
  <si>
    <t>project_working_time</t>
  </si>
  <si>
    <t>learning_place_school</t>
  </si>
  <si>
    <t>learning_place_practise</t>
  </si>
  <si>
    <t>learning_self</t>
  </si>
  <si>
    <t>Vorzeitiger Austritt</t>
  </si>
  <si>
    <t>Gründe für die vorzeitige Beendigung</t>
  </si>
  <si>
    <t>reason_for_cancel</t>
  </si>
  <si>
    <t>Vorzeitiger Programmerfolg</t>
  </si>
  <si>
    <t xml:space="preserve">Vorzeitiger Programmmisserfolg </t>
  </si>
  <si>
    <t xml:space="preserve">Persönliche Gründe des/der Teilnehmenden </t>
  </si>
  <si>
    <t>Berufliche Gründe des/der Teilnehmenden</t>
  </si>
  <si>
    <t>Vereinbarkeit von Familie und Beruf (bspw. Pflegefall)</t>
  </si>
  <si>
    <t>Beschäftigungsverbot (bspw. Schwangerschaft)</t>
  </si>
  <si>
    <t>Finanzielle Gründe</t>
  </si>
  <si>
    <t>Äußere Umstände (bspw. Umzug)</t>
  </si>
  <si>
    <t>Abbruch des/der Teilnehmenden ohne Angabe von Gründen</t>
  </si>
  <si>
    <t>Sonstiges</t>
  </si>
  <si>
    <t>ZENTRALER ERGEBNISINDIKATOR</t>
  </si>
  <si>
    <t>Art der Qualifikation</t>
  </si>
  <si>
    <t>new_qualification_type</t>
  </si>
  <si>
    <t>Erzieher/in</t>
  </si>
  <si>
    <t>Sonstige</t>
  </si>
  <si>
    <t>Statusveränderung</t>
  </si>
  <si>
    <t>TN hat vier Wochen nach Austritt eine Anstellung als Erzieher/in in Aussicht</t>
  </si>
  <si>
    <t>new_job_in_future</t>
  </si>
  <si>
    <t>nein</t>
  </si>
  <si>
    <t>ja</t>
  </si>
  <si>
    <t>Weitere Angaben zur Beschäftigung</t>
  </si>
  <si>
    <t>TN ist vier Wochen nach Austritt als Erzieher/in angestellt</t>
  </si>
  <si>
    <t>new_job_in_4weeks</t>
  </si>
  <si>
    <t>Der/die Teilnehmende ist/wird im folgenden Bereich angestellt:</t>
  </si>
  <si>
    <t>job_place</t>
  </si>
  <si>
    <t>Kita, am Programm beteiligt</t>
  </si>
  <si>
    <t>Kita, nicht am Programm beteiligt</t>
  </si>
  <si>
    <t>Hort</t>
  </si>
  <si>
    <t>Heim</t>
  </si>
  <si>
    <t>Jugend(freizeit)-Einrichtung</t>
  </si>
  <si>
    <t>Schule</t>
  </si>
  <si>
    <t>Sonstiger Bereich</t>
  </si>
  <si>
    <t>TN wird in folgender Funktion eingestellt (Hinweis: Mehrfachantworten möglich):</t>
  </si>
  <si>
    <t>job_position</t>
  </si>
  <si>
    <t>Mehrfachauswahl / kein Pflichtfeld</t>
  </si>
  <si>
    <t>Gruppenleitung</t>
  </si>
  <si>
    <t>Zweit- bzw. Ergänzungskraft</t>
  </si>
  <si>
    <t>Freigestellte Einrichtungsleitung</t>
  </si>
  <si>
    <t>Nicht freigestellte Einrichtungsleitung</t>
  </si>
  <si>
    <t>Stellvertretende Einrichtungsleitung</t>
  </si>
  <si>
    <t>Förderung von Kindern nach SGB VIII/SGB XII</t>
  </si>
  <si>
    <t>Projektrückblick</t>
  </si>
  <si>
    <t>Gesamtzahl der Einrichtungen für die Praxis-Ausbildung</t>
  </si>
  <si>
    <t>job_organisation</t>
  </si>
  <si>
    <t xml:space="preserve">davon Kitas </t>
  </si>
  <si>
    <t>job_organisation_kitas</t>
  </si>
  <si>
    <t>davon Hort-Einrichtungen für Kinder im Grundschulalter</t>
  </si>
  <si>
    <t>job_organisation_horts</t>
  </si>
  <si>
    <t>davon sonstige Einrichtungen</t>
  </si>
  <si>
    <t>job_organisation_others</t>
  </si>
  <si>
    <t>Sozialpädagogische/r Assistent/in bzw. Kinderpfleger/in</t>
  </si>
  <si>
    <t>Staatlich anerkannte/r Sozialhelfer/in</t>
  </si>
  <si>
    <t>Staatlich anerkannte/r Familienpfleger/in</t>
  </si>
  <si>
    <t>Sozialbetreuer/in</t>
  </si>
  <si>
    <t>Grundschullehrer/in</t>
  </si>
  <si>
    <t>Sonstige Abschlüsse</t>
  </si>
  <si>
    <t>Fachnaher Berufsabschluss des/der Teilnehmenden</t>
  </si>
  <si>
    <t>edu_attaiment_vocational_outside_category_other</t>
  </si>
  <si>
    <t xml:space="preserve"> </t>
  </si>
  <si>
    <t>Textfeld?</t>
  </si>
  <si>
    <t>Vorzeitiger Programmmisserfolg (z.B. nicht bestandene Prüfungsleistungen)</t>
  </si>
  <si>
    <t>Persönliche Gründe des/der Teilnehmenden (bspw. Motivation)</t>
  </si>
  <si>
    <t>Berufliche Gründe des/der Teilnehmenden (bspw. Studienplatzannahme, Stelbstständigkeit)</t>
  </si>
  <si>
    <t>C1.1</t>
  </si>
  <si>
    <t>(V1.1)</t>
  </si>
  <si>
    <t>Fachfremder Berufsabschluss der Teilnehmenden</t>
  </si>
  <si>
    <t>Benachteiligte TN, die auf Arbeitsuche sind, eine schulische/berufliche Bildung absolvieren, eine Qualifizierung erlangen, einen Arbeitsplatz haben, einschließlich Selbständige (CR05)</t>
  </si>
  <si>
    <t>TN, die eine Qualifizierung erlangen (CR03)</t>
  </si>
  <si>
    <t>TN, die eine schulische/berufliche Bildung absolvieren (CR02)</t>
  </si>
  <si>
    <t>Nichterwerbstätige TN, die neu auf Arbeitsuche sind (CR01)</t>
  </si>
  <si>
    <t>TN, die einen Arbeitsplatz haben, einschließlich Selbständige (CR04)</t>
  </si>
  <si>
    <t>TN, die erfolgreich eine Qualifizierung zur/m staatlich anerkannten Erzieher/-in abgeschlossen haben (C1.1)</t>
  </si>
  <si>
    <t>Erzieher/in (ZENTRALER Ergebnisindikator)</t>
  </si>
  <si>
    <t>keine Angabe, obwohl vorzeitige Beendigung</t>
  </si>
  <si>
    <t>keine Angabe, obwohl Qualifikation erhalten</t>
  </si>
  <si>
    <t>OHNE FILTER</t>
  </si>
  <si>
    <t>…allen Eintritten</t>
  </si>
  <si>
    <t>…allen Austritten</t>
  </si>
  <si>
    <t>…allen Qualifizierten</t>
  </si>
  <si>
    <t>Qualifizierung und zentraler Ergebnisindikator</t>
  </si>
  <si>
    <t>Beschäftigung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</si>
</sst>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yyyy\-mm\-dd"/>
  </numFmts>
  <fonts count="19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rgb="FF3F3F7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rgb="FFFFCC99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8">
    <xf numFmtId="0" fontId="0" fillId="0" borderId="0"/>
    <xf numFmtId="0" fontId="1" fillId="2" borderId="0"/>
    <xf numFmtId="0" fontId="4" fillId="0" borderId="0"/>
    <xf numFmtId="0" fontId="9" fillId="5" borderId="0"/>
    <xf numFmtId="0" fontId="10" fillId="6" borderId="0"/>
    <xf numFmtId="0" fontId="13" fillId="8" borderId="0"/>
    <xf numFmtId="0" fontId="13" fillId="9" borderId="0"/>
    <xf numFmtId="0" fontId="16" fillId="10" borderId="1" applyNumberFormat="0" applyAlignment="0" applyProtection="0"/>
  </cellStyleXfs>
  <cellXfs count="88">
    <xf numFmtId="0" fontId="0" fillId="0" borderId="0" xfId="0"/>
    <xf numFmtId="0" fontId="0" fillId="0" borderId="0" xfId="1" applyFont="1" applyFill="1" applyAlignment="1">
      <alignment horizontal="right"/>
    </xf>
    <xf numFmtId="0" fontId="0" fillId="0" borderId="0" xfId="1" applyFont="1" applyFill="1"/>
    <xf numFmtId="0" fontId="0" fillId="0" borderId="0" xfId="1" applyFont="1" applyFill="1" applyAlignment="1">
      <alignment horizontal="left"/>
    </xf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3" borderId="0" xfId="0" applyFill="1"/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0" fontId="2" fillId="3" borderId="0" xfId="0" applyFont="1" applyFill="1"/>
    <xf numFmtId="0" fontId="5" fillId="0" borderId="0" xfId="0" applyFont="1"/>
    <xf numFmtId="164" fontId="0" fillId="0" borderId="0" xfId="2" applyNumberFormat="1" applyFont="1"/>
    <xf numFmtId="0" fontId="6" fillId="0" borderId="0" xfId="0" applyFont="1" applyAlignment="1">
      <alignment horizontal="right"/>
    </xf>
    <xf numFmtId="0" fontId="7" fillId="0" borderId="0" xfId="0" applyFont="1"/>
    <xf numFmtId="0" fontId="8" fillId="4" borderId="0" xfId="0" applyFont="1" applyFill="1"/>
    <xf numFmtId="0" fontId="1" fillId="2" borderId="0" xfId="1" applyAlignment="1">
      <alignment horizontal="right"/>
    </xf>
    <xf numFmtId="0" fontId="1" fillId="2" borderId="0" xfId="1" applyAlignment="1">
      <alignment horizontal="left"/>
    </xf>
    <xf numFmtId="0" fontId="1" fillId="2" borderId="0" xfId="1"/>
    <xf numFmtId="0" fontId="1" fillId="2" borderId="0" xfId="1" applyAlignment="1">
      <alignment horizontal="left" vertical="top"/>
    </xf>
    <xf numFmtId="0" fontId="10" fillId="6" borderId="0" xfId="4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0" fillId="3" borderId="0" xfId="0" applyFill="1" applyAlignment="1">
      <alignment horizontal="left" vertical="top"/>
    </xf>
    <xf numFmtId="0" fontId="9" fillId="5" borderId="0" xfId="3"/>
    <xf numFmtId="0" fontId="11" fillId="7" borderId="0" xfId="0" applyFont="1" applyFill="1" applyAlignment="1">
      <alignment horizontal="left" vertical="top"/>
    </xf>
    <xf numFmtId="0" fontId="11" fillId="7" borderId="0" xfId="0" applyFont="1" applyFill="1" applyAlignment="1">
      <alignment horizontal="right"/>
    </xf>
    <xf numFmtId="0" fontId="11" fillId="7" borderId="0" xfId="0" applyFont="1" applyFill="1"/>
    <xf numFmtId="0" fontId="3" fillId="0" borderId="0" xfId="0" applyFont="1"/>
    <xf numFmtId="0" fontId="11" fillId="7" borderId="0" xfId="0" applyFont="1" applyFill="1" applyAlignment="1">
      <alignment horizontal="left"/>
    </xf>
    <xf numFmtId="0" fontId="9" fillId="5" borderId="0" xfId="3" applyAlignment="1">
      <alignment horizontal="left"/>
    </xf>
    <xf numFmtId="0" fontId="9" fillId="5" borderId="0" xfId="3" applyAlignment="1">
      <alignment horizontal="right"/>
    </xf>
    <xf numFmtId="0" fontId="9" fillId="5" borderId="0" xfId="3" applyAlignment="1">
      <alignment horizontal="left" vertical="top"/>
    </xf>
    <xf numFmtId="14" fontId="12" fillId="0" borderId="0" xfId="0" applyNumberFormat="1" applyFont="1"/>
    <xf numFmtId="0" fontId="8" fillId="4" borderId="0" xfId="0" applyFont="1" applyFill="1" applyAlignment="1">
      <alignment horizontal="center"/>
    </xf>
    <xf numFmtId="0" fontId="14" fillId="9" borderId="0" xfId="6" applyFont="1"/>
    <xf numFmtId="0" fontId="14" fillId="8" borderId="0" xfId="5" applyFont="1"/>
    <xf numFmtId="0" fontId="7" fillId="9" borderId="0" xfId="6" applyFon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5" fillId="0" borderId="0" xfId="0" applyFont="1"/>
    <xf numFmtId="0" fontId="1" fillId="0" borderId="0" xfId="1" applyFill="1"/>
    <xf numFmtId="0" fontId="12" fillId="0" borderId="0" xfId="1" applyFont="1" applyFill="1"/>
    <xf numFmtId="0" fontId="3" fillId="2" borderId="0" xfId="1" applyFont="1" applyAlignment="1">
      <alignment horizontal="left" vertical="top"/>
    </xf>
    <xf numFmtId="0" fontId="1" fillId="0" borderId="0" xfId="1" applyFill="1" applyAlignment="1">
      <alignment horizontal="left" vertical="top"/>
    </xf>
    <xf numFmtId="0" fontId="1" fillId="0" borderId="0" xfId="1" applyFill="1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/>
    <xf numFmtId="0" fontId="10" fillId="0" borderId="0" xfId="4" applyFill="1"/>
    <xf numFmtId="0" fontId="10" fillId="6" borderId="0" xfId="4" quotePrefix="1"/>
    <xf numFmtId="0" fontId="0" fillId="0" borderId="0" xfId="0" quotePrefix="1"/>
    <xf numFmtId="0" fontId="12" fillId="2" borderId="0" xfId="1" applyFont="1" applyAlignment="1">
      <alignment horizontal="left"/>
    </xf>
    <xf numFmtId="0" fontId="12" fillId="0" borderId="0" xfId="0" applyFont="1"/>
    <xf numFmtId="0" fontId="1" fillId="2" borderId="0" xfId="1" applyAlignment="1">
      <alignment vertical="center"/>
    </xf>
    <xf numFmtId="0" fontId="13" fillId="0" borderId="0" xfId="0" applyFont="1"/>
    <xf numFmtId="0" fontId="8" fillId="7" borderId="0" xfId="0" applyFont="1" applyFill="1" applyAlignment="1">
      <alignment horizontal="center"/>
    </xf>
    <xf numFmtId="165" fontId="0" fillId="0" borderId="0" xfId="0" applyNumberFormat="1"/>
    <xf numFmtId="0" fontId="0" fillId="0" borderId="0" xfId="0"/>
    <xf numFmtId="0" fontId="0" fillId="0" borderId="0" xfId="0"/>
    <xf numFmtId="0" fontId="4" fillId="5" borderId="0" xfId="3" applyFont="1" applyAlignment="1">
      <alignment horizontal="left" vertical="top"/>
    </xf>
    <xf numFmtId="0" fontId="4" fillId="5" borderId="0" xfId="3" applyFont="1" applyAlignment="1">
      <alignment horizontal="left"/>
    </xf>
    <xf numFmtId="0" fontId="4" fillId="5" borderId="0" xfId="3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6" fillId="10" borderId="1" xfId="7" applyAlignment="1">
      <alignment horizontal="left"/>
    </xf>
    <xf numFmtId="0" fontId="0" fillId="11" borderId="0" xfId="0" applyFill="1"/>
    <xf numFmtId="164" fontId="0" fillId="11" borderId="0" xfId="2" applyNumberFormat="1" applyFont="1" applyFill="1"/>
    <xf numFmtId="0" fontId="2" fillId="11" borderId="0" xfId="0" applyFont="1" applyFill="1"/>
    <xf numFmtId="0" fontId="17" fillId="11" borderId="0" xfId="0" applyFont="1" applyFill="1"/>
    <xf numFmtId="0" fontId="0" fillId="11" borderId="0" xfId="0" applyFill="1" applyAlignment="1">
      <alignment horizontal="left" indent="1"/>
    </xf>
    <xf numFmtId="0" fontId="18" fillId="11" borderId="0" xfId="0" applyFont="1" applyFill="1" applyAlignment="1">
      <alignment horizontal="left" indent="1"/>
    </xf>
    <xf numFmtId="0" fontId="18" fillId="11" borderId="0" xfId="0" applyFont="1" applyFill="1"/>
    <xf numFmtId="164" fontId="18" fillId="11" borderId="0" xfId="2" applyNumberFormat="1" applyFont="1" applyFill="1"/>
    <xf numFmtId="0" fontId="0" fillId="11" borderId="0" xfId="0" applyFont="1" applyFill="1"/>
    <xf numFmtId="0" fontId="0" fillId="11" borderId="0" xfId="0" applyFill="1" applyAlignment="1">
      <alignment wrapText="1"/>
    </xf>
    <xf numFmtId="0" fontId="0" fillId="0" borderId="0" xfId="0" applyFont="1" applyAlignment="1">
      <alignment horizontal="left" indent="1"/>
    </xf>
    <xf numFmtId="0" fontId="0" fillId="0" borderId="0" xfId="0" applyFont="1"/>
    <xf numFmtId="164" fontId="4" fillId="0" borderId="0" xfId="2" applyNumberFormat="1" applyFont="1"/>
    <xf numFmtId="0" fontId="2" fillId="11" borderId="0" xfId="0" applyFont="1" applyFill="1" applyAlignment="1">
      <alignment horizontal="left"/>
    </xf>
    <xf numFmtId="0" fontId="0" fillId="11" borderId="0" xfId="0" applyFill="1" applyAlignment="1">
      <alignment horizontal="left" wrapText="1" indent="1"/>
    </xf>
    <xf numFmtId="0" fontId="0" fillId="11" borderId="0" xfId="0" applyFont="1" applyFill="1" applyAlignment="1">
      <alignment horizontal="left" indent="1"/>
    </xf>
    <xf numFmtId="0" fontId="5" fillId="0" borderId="0" xfId="0" applyFont="1" applyAlignment="1">
      <alignment horizontal="center"/>
    </xf>
    <xf numFmtId="0" fontId="0" fillId="0" borderId="0" xfId="0"/>
    <xf numFmtId="0" fontId="8" fillId="7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</cellXfs>
  <cellStyles count="8">
    <cellStyle name="Akzent1" xfId="5" builtinId="29"/>
    <cellStyle name="Akzent3" xfId="6" builtinId="37"/>
    <cellStyle name="Eingabe" xfId="7" builtinId="20"/>
    <cellStyle name="Gut" xfId="3" builtinId="26"/>
    <cellStyle name="Neutral" xfId="1" builtinId="28"/>
    <cellStyle name="Prozent" xfId="2" builtinId="5"/>
    <cellStyle name="Schlecht" xfId="4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Status</a:t>
            </a:r>
            <a:r>
              <a:rPr lang="de-DE" baseline="0"/>
              <a:t> bei Eintritt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ln>
              <a:prstDash val="solid"/>
            </a:ln>
          </c:spPr>
          <c:invertIfNegative val="0"/>
          <c:cat>
            <c:strRef>
              <c:f>(Überblick!$A$40:$A$41,Überblick!$A$44:$A$52)</c:f>
              <c:strCache>
                <c:ptCount val="11"/>
                <c:pt idx="0">
                  <c:v>Vollzeit erwerbstätig</c:v>
                </c:pt>
                <c:pt idx="1">
                  <c:v>Teilzeit erwerbstätig</c:v>
                </c:pt>
                <c:pt idx="2">
                  <c:v>Arbeitssuchend</c:v>
                </c:pt>
                <c:pt idx="3">
                  <c:v>Geringfügig beschäftigt</c:v>
                </c:pt>
                <c:pt idx="4">
                  <c:v>Selbständig</c:v>
                </c:pt>
                <c:pt idx="5">
                  <c:v>Allgemeinb. Schule</c:v>
                </c:pt>
                <c:pt idx="6">
                  <c:v>Auszubildende im Betrieb</c:v>
                </c:pt>
                <c:pt idx="7">
                  <c:v>In schulischer oder außerbetriebl. Ausb.</c:v>
                </c:pt>
                <c:pt idx="8">
                  <c:v>Vollzeitstudent</c:v>
                </c:pt>
                <c:pt idx="9">
                  <c:v>Sonstigen Aus- und Weiterbildung</c:v>
                </c:pt>
                <c:pt idx="10">
                  <c:v>Nicht erwerbstätig</c:v>
                </c:pt>
              </c:strCache>
            </c:strRef>
          </c:cat>
          <c:val>
            <c:numRef>
              <c:f>(Überblick!$C$40:$C$41,Überblick!$C$44:$C$52)</c:f>
              <c:numCache>
                <c:formatCode>0.0%</c:formatCode>
                <c:ptCount val="1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78190080"/>
        <c:axId val="78191616"/>
      </c:barChart>
      <c:catAx>
        <c:axId val="78190080"/>
        <c:scaling>
          <c:orientation val="maxMin"/>
        </c:scaling>
        <c:delete val="0"/>
        <c:axPos val="l"/>
        <c:majorTickMark val="none"/>
        <c:minorTickMark val="none"/>
        <c:tickLblPos val="nextTo"/>
        <c:crossAx val="78191616"/>
        <c:crosses val="autoZero"/>
        <c:auto val="1"/>
        <c:lblAlgn val="ctr"/>
        <c:lblOffset val="100"/>
        <c:noMultiLvlLbl val="0"/>
      </c:catAx>
      <c:valAx>
        <c:axId val="78191616"/>
        <c:scaling>
          <c:orientation val="minMax"/>
          <c:max val="1"/>
          <c:min val="0"/>
        </c:scaling>
        <c:delete val="0"/>
        <c:axPos val="t"/>
        <c:majorGridlines>
          <c:spPr>
            <a:ln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.0%" sourceLinked="1"/>
        <c:majorTickMark val="none"/>
        <c:minorTickMark val="none"/>
        <c:tickLblPos val="nextTo"/>
        <c:spPr>
          <a:ln w="9525">
            <a:noFill/>
            <a:prstDash val="solid"/>
          </a:ln>
        </c:spPr>
        <c:crossAx val="78190080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19050</xdr:rowOff>
    </xdr:from>
    <xdr:to>
      <xdr:col>2</xdr:col>
      <xdr:colOff>685800</xdr:colOff>
      <xdr:row>53</xdr:row>
      <xdr:rowOff>3933825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1</xdr:rowOff>
    </xdr:from>
    <xdr:to>
      <xdr:col>0</xdr:col>
      <xdr:colOff>2952398</xdr:colOff>
      <xdr:row>1</xdr:row>
      <xdr:rowOff>85726</xdr:rowOff>
    </xdr:to>
    <xdr:pic>
      <xdr:nvPicPr>
        <xdr:cNvPr id="3" name="Grafik 1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1"/>
          <a:ext cx="2952398" cy="1066800"/>
        </a:xfrm>
        <a:prstGeom prst="rect">
          <a:avLst/>
        </a:prstGeom>
        <a:ln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6"/>
  <sheetViews>
    <sheetView tabSelected="1" view="pageLayout" zoomScaleNormal="100" workbookViewId="0">
      <selection activeCell="A3" sqref="A3:C3"/>
    </sheetView>
  </sheetViews>
  <sheetFormatPr baseColWidth="10" defaultRowHeight="15" x14ac:dyDescent="0.25"/>
  <cols>
    <col min="1" max="1" width="66.28515625" style="48" customWidth="1"/>
    <col min="2" max="3" width="10.5703125" style="48" customWidth="1"/>
  </cols>
  <sheetData>
    <row r="1" spans="1:4" ht="77.25" customHeight="1" x14ac:dyDescent="0.35">
      <c r="A1" s="11"/>
      <c r="B1" s="11"/>
      <c r="C1" s="11"/>
      <c r="D1" s="11"/>
    </row>
    <row r="2" spans="1:4" ht="32.25" customHeight="1" x14ac:dyDescent="0.35">
      <c r="A2" s="84" t="s">
        <v>0</v>
      </c>
      <c r="B2" s="85"/>
      <c r="C2" s="85"/>
      <c r="D2" s="11"/>
    </row>
    <row r="3" spans="1:4" ht="32.25" customHeight="1" x14ac:dyDescent="0.35">
      <c r="A3" s="84" t="s">
        <v>1</v>
      </c>
      <c r="B3" s="85"/>
      <c r="C3" s="85"/>
      <c r="D3" s="11"/>
    </row>
    <row r="4" spans="1:4" x14ac:dyDescent="0.25">
      <c r="A4" s="5"/>
    </row>
    <row r="5" spans="1:4" x14ac:dyDescent="0.25">
      <c r="A5" s="5" t="s">
        <v>2</v>
      </c>
      <c r="C5" s="40" t="s">
        <v>303</v>
      </c>
    </row>
    <row r="6" spans="1:4" x14ac:dyDescent="0.25">
      <c r="A6" t="s">
        <v>3</v>
      </c>
      <c r="B6">
        <f>Metadaten!$B$1</f>
        <v>0</v>
      </c>
    </row>
    <row r="7" spans="1:4" x14ac:dyDescent="0.25">
      <c r="A7" t="str">
        <f>CONCATENATE("Filtertyp: ",Metadaten!$B$4)</f>
        <v xml:space="preserve">Filtertyp: </v>
      </c>
    </row>
    <row r="8" spans="1:4" x14ac:dyDescent="0.25">
      <c r="A8" t="s">
        <v>4</v>
      </c>
      <c r="B8" s="33">
        <f>Metadaten!$B$2</f>
        <v>0</v>
      </c>
    </row>
    <row r="9" spans="1:4" x14ac:dyDescent="0.25">
      <c r="A9" t="s">
        <v>5</v>
      </c>
      <c r="B9" s="33">
        <f>Metadaten!$B$5</f>
        <v>0</v>
      </c>
    </row>
    <row r="10" spans="1:4" x14ac:dyDescent="0.25">
      <c r="A10" t="s">
        <v>6</v>
      </c>
      <c r="B10" s="33">
        <f>Metadaten!$B$6</f>
        <v>0</v>
      </c>
    </row>
    <row r="11" spans="1:4" x14ac:dyDescent="0.25">
      <c r="B11" s="28"/>
    </row>
    <row r="12" spans="1:4" x14ac:dyDescent="0.25">
      <c r="A12" s="5" t="s">
        <v>7</v>
      </c>
      <c r="B12">
        <f>COUNTA(Rohdaten!$A:$A)-1</f>
        <v>-1</v>
      </c>
    </row>
    <row r="13" spans="1:4" x14ac:dyDescent="0.25">
      <c r="A13" t="s">
        <v>8</v>
      </c>
      <c r="B13">
        <f>COUNTA(INDEX(Rohdaten!$A2:$AA9999,,MATCH("end_date",Rohdaten!$1:$1,0)))</f>
        <v>1</v>
      </c>
    </row>
    <row r="15" spans="1:4" ht="18.75" customHeight="1" x14ac:dyDescent="0.3">
      <c r="A15" s="34" t="s">
        <v>9</v>
      </c>
      <c r="B15" s="15" t="str">
        <f>CONCATENATE("Eintritte: ",B12)</f>
        <v>Eintritte: -1</v>
      </c>
      <c r="C15" s="15"/>
    </row>
    <row r="16" spans="1:4" ht="18.75" customHeight="1" x14ac:dyDescent="0.3">
      <c r="A16" s="36" t="s">
        <v>10</v>
      </c>
      <c r="B16" s="36"/>
      <c r="C16" s="36"/>
    </row>
    <row r="17" spans="1:3" x14ac:dyDescent="0.25">
      <c r="A17" s="5" t="s">
        <v>11</v>
      </c>
      <c r="B17" s="13" t="s">
        <v>12</v>
      </c>
      <c r="C17" s="13" t="s">
        <v>13</v>
      </c>
    </row>
    <row r="18" spans="1:3" x14ac:dyDescent="0.25">
      <c r="A18" t="str">
        <f>'ESF-Ausw'!D4</f>
        <v>weiblich</v>
      </c>
      <c r="B18" t="e">
        <f>'ESF-Ausw'!E4</f>
        <v>#N/A</v>
      </c>
      <c r="C18" s="12" t="e">
        <f>B18/$B$12</f>
        <v>#N/A</v>
      </c>
    </row>
    <row r="19" spans="1:3" x14ac:dyDescent="0.25">
      <c r="A19" t="str">
        <f>'ESF-Ausw'!D5</f>
        <v>männlich</v>
      </c>
      <c r="B19" t="e">
        <f>'ESF-Ausw'!E5</f>
        <v>#N/A</v>
      </c>
      <c r="C19" s="12" t="e">
        <f>B19/$B$12</f>
        <v>#N/A</v>
      </c>
    </row>
    <row r="20" spans="1:3" x14ac:dyDescent="0.25">
      <c r="C20" s="12"/>
    </row>
    <row r="21" spans="1:3" x14ac:dyDescent="0.25">
      <c r="A21" s="5" t="s">
        <v>14</v>
      </c>
      <c r="C21" s="12"/>
    </row>
    <row r="22" spans="1:3" x14ac:dyDescent="0.25">
      <c r="A22" t="str">
        <f>'ESF-Ausw'!D87</f>
        <v>unter 20</v>
      </c>
      <c r="B22" t="e">
        <f>'ESF-Ausw'!E87</f>
        <v>#N/A</v>
      </c>
      <c r="C22" s="12" t="e">
        <f>B22/$B$12</f>
        <v>#N/A</v>
      </c>
    </row>
    <row r="23" spans="1:3" x14ac:dyDescent="0.25">
      <c r="A23" t="str">
        <f>'ESF-Ausw'!D88</f>
        <v>20 bis 29</v>
      </c>
      <c r="B23" t="e">
        <f>'ESF-Ausw'!E88</f>
        <v>#N/A</v>
      </c>
      <c r="C23" s="12" t="e">
        <f>B23/$B$12</f>
        <v>#N/A</v>
      </c>
    </row>
    <row r="24" spans="1:3" x14ac:dyDescent="0.25">
      <c r="A24" t="str">
        <f>'ESF-Ausw'!D89</f>
        <v>30 bis 39</v>
      </c>
      <c r="B24" t="e">
        <f>'ESF-Ausw'!E89</f>
        <v>#N/A</v>
      </c>
      <c r="C24" s="12" t="e">
        <f>B24/$B$12</f>
        <v>#N/A</v>
      </c>
    </row>
    <row r="25" spans="1:3" x14ac:dyDescent="0.25">
      <c r="A25" t="str">
        <f>'ESF-Ausw'!D90</f>
        <v>ab 40</v>
      </c>
      <c r="B25" t="e">
        <f>'ESF-Ausw'!E90</f>
        <v>#N/A</v>
      </c>
      <c r="C25" s="12" t="e">
        <f>B25/$B$12</f>
        <v>#N/A</v>
      </c>
    </row>
    <row r="26" spans="1:3" x14ac:dyDescent="0.25">
      <c r="C26" s="12"/>
    </row>
    <row r="27" spans="1:3" ht="18.75" customHeight="1" x14ac:dyDescent="0.3">
      <c r="A27" s="14" t="s">
        <v>15</v>
      </c>
      <c r="C27" s="12"/>
    </row>
    <row r="28" spans="1:3" x14ac:dyDescent="0.25">
      <c r="A28" s="5" t="str">
        <f>'ESF-Ausw'!A52</f>
        <v>Arbeitslos</v>
      </c>
      <c r="C28" s="12"/>
    </row>
    <row r="29" spans="1:3" x14ac:dyDescent="0.25">
      <c r="A29" t="str">
        <f>'ESF-Ausw'!D53</f>
        <v>Nein</v>
      </c>
      <c r="B29" t="e">
        <f>'ESF-Ausw'!E53</f>
        <v>#N/A</v>
      </c>
      <c r="C29" s="12" t="e">
        <f>B29/$B$12</f>
        <v>#N/A</v>
      </c>
    </row>
    <row r="30" spans="1:3" x14ac:dyDescent="0.25">
      <c r="A30" t="str">
        <f>'ESF-Ausw'!D54</f>
        <v>Ja</v>
      </c>
      <c r="B30" t="e">
        <f>'ESF-Ausw'!E54</f>
        <v>#N/A</v>
      </c>
      <c r="C30" s="12" t="e">
        <f>B30/$B$12</f>
        <v>#N/A</v>
      </c>
    </row>
    <row r="31" spans="1:3" x14ac:dyDescent="0.25">
      <c r="C31" s="12"/>
    </row>
    <row r="32" spans="1:3" x14ac:dyDescent="0.25">
      <c r="A32" s="5" t="str">
        <f>'ESF-Ausw'!A47</f>
        <v>Arbeitslosengeld</v>
      </c>
      <c r="C32" s="12"/>
    </row>
    <row r="33" spans="1:3" x14ac:dyDescent="0.25">
      <c r="A33" t="str">
        <f>'ESF-Ausw'!D48</f>
        <v>Nein</v>
      </c>
      <c r="B33" t="e">
        <f>'ESF-Ausw'!E48</f>
        <v>#N/A</v>
      </c>
      <c r="C33" s="12" t="e">
        <f>B33/$B$12</f>
        <v>#N/A</v>
      </c>
    </row>
    <row r="34" spans="1:3" x14ac:dyDescent="0.25">
      <c r="A34" t="str">
        <f>'ESF-Ausw'!D49</f>
        <v>Ja, von der Agentur für Arbeit (Arbeitslosengeld)</v>
      </c>
      <c r="B34" t="e">
        <f>'ESF-Ausw'!E49</f>
        <v>#N/A</v>
      </c>
      <c r="C34" s="12" t="e">
        <f>B34/$B$12</f>
        <v>#N/A</v>
      </c>
    </row>
    <row r="35" spans="1:3" x14ac:dyDescent="0.25">
      <c r="A35" t="str">
        <f>'ESF-Ausw'!D50</f>
        <v>Ja, vom Jobcenter (Arbeitslosengeld II/Hartz IV)</v>
      </c>
      <c r="B35" t="e">
        <f>'ESF-Ausw'!E50</f>
        <v>#N/A</v>
      </c>
      <c r="C35" s="12" t="e">
        <f>B35/$B$12</f>
        <v>#N/A</v>
      </c>
    </row>
    <row r="36" spans="1:3" x14ac:dyDescent="0.25">
      <c r="A36" t="str">
        <f>'ESF-Ausw'!D51</f>
        <v>Ja, gleichzeitiger Bezug von Arbeitslosengeld I und Arbeitslosengeld II</v>
      </c>
      <c r="B36" t="e">
        <f>'ESF-Ausw'!E51</f>
        <v>#N/A</v>
      </c>
      <c r="C36" s="12" t="e">
        <f>B36/$B$12</f>
        <v>#N/A</v>
      </c>
    </row>
    <row r="37" spans="1:3" x14ac:dyDescent="0.25">
      <c r="C37" s="12"/>
    </row>
    <row r="38" spans="1:3" x14ac:dyDescent="0.25">
      <c r="A38" s="5" t="str">
        <f>'ESF-Ausw'!A58</f>
        <v>Erwerbstätig</v>
      </c>
      <c r="C38" s="12"/>
    </row>
    <row r="39" spans="1:3" x14ac:dyDescent="0.25">
      <c r="A39" t="str">
        <f>'ESF-Ausw'!D59</f>
        <v>Nein</v>
      </c>
      <c r="B39" t="e">
        <f>'ESF-Ausw'!E59</f>
        <v>#N/A</v>
      </c>
      <c r="C39" s="12" t="e">
        <f>B39/$B$12</f>
        <v>#N/A</v>
      </c>
    </row>
    <row r="40" spans="1:3" x14ac:dyDescent="0.25">
      <c r="A40" t="str">
        <f>'ESF-Ausw'!D60</f>
        <v>Vollzeit erwerbstätig</v>
      </c>
      <c r="B40" t="e">
        <f>'ESF-Ausw'!E60</f>
        <v>#N/A</v>
      </c>
      <c r="C40" s="12" t="e">
        <f>B40/$B$12</f>
        <v>#N/A</v>
      </c>
    </row>
    <row r="41" spans="1:3" x14ac:dyDescent="0.25">
      <c r="A41" t="str">
        <f>'ESF-Ausw'!D61</f>
        <v>Teilzeit erwerbstätig</v>
      </c>
      <c r="B41" t="e">
        <f>'ESF-Ausw'!E61</f>
        <v>#N/A</v>
      </c>
      <c r="C41" s="12" t="e">
        <f>B41/$B$12</f>
        <v>#N/A</v>
      </c>
    </row>
    <row r="42" spans="1:3" ht="24" customHeight="1" x14ac:dyDescent="0.25">
      <c r="C42" s="12"/>
    </row>
    <row r="43" spans="1:3" x14ac:dyDescent="0.25">
      <c r="A43" s="5" t="s">
        <v>16</v>
      </c>
      <c r="C43" s="12"/>
    </row>
    <row r="44" spans="1:3" x14ac:dyDescent="0.25">
      <c r="A44" t="str">
        <f>'ESF-Ausw'!A55</f>
        <v>Arbeitssuchend</v>
      </c>
      <c r="B44" t="e">
        <f>'ESF-Ausw'!E56</f>
        <v>#N/A</v>
      </c>
      <c r="C44" s="12" t="e">
        <f t="shared" ref="C44:C52" si="0">B44/$B$12</f>
        <v>#N/A</v>
      </c>
    </row>
    <row r="45" spans="1:3" x14ac:dyDescent="0.25">
      <c r="A45" t="str">
        <f>'ESF-Ausw'!A62</f>
        <v>Geringfügig beschäftigt</v>
      </c>
      <c r="B45" t="e">
        <f>'ESF-Ausw'!E64</f>
        <v>#N/A</v>
      </c>
      <c r="C45" s="12" t="e">
        <f t="shared" si="0"/>
        <v>#N/A</v>
      </c>
    </row>
    <row r="46" spans="1:3" x14ac:dyDescent="0.25">
      <c r="A46" t="str">
        <f>'ESF-Ausw'!A65</f>
        <v>Selbständig</v>
      </c>
      <c r="B46" t="e">
        <f>'ESF-Ausw'!E67</f>
        <v>#N/A</v>
      </c>
      <c r="C46" s="12" t="e">
        <f t="shared" si="0"/>
        <v>#N/A</v>
      </c>
    </row>
    <row r="47" spans="1:3" x14ac:dyDescent="0.25">
      <c r="A47" t="str">
        <f>'ESF-Ausw'!A68</f>
        <v>Allgemeinb. Schule</v>
      </c>
      <c r="B47" t="e">
        <f>'ESF-Ausw'!E70</f>
        <v>#N/A</v>
      </c>
      <c r="C47" s="12" t="e">
        <f t="shared" si="0"/>
        <v>#N/A</v>
      </c>
    </row>
    <row r="48" spans="1:3" x14ac:dyDescent="0.25">
      <c r="A48" t="str">
        <f>'ESF-Ausw'!A71</f>
        <v>Auszubildende im Betrieb</v>
      </c>
      <c r="B48" t="e">
        <f>'ESF-Ausw'!E73</f>
        <v>#N/A</v>
      </c>
      <c r="C48" s="12" t="e">
        <f t="shared" si="0"/>
        <v>#N/A</v>
      </c>
    </row>
    <row r="49" spans="1:3" x14ac:dyDescent="0.25">
      <c r="A49" t="str">
        <f>'ESF-Ausw'!A74</f>
        <v>In schulischer oder außerbetriebl. Ausb.</v>
      </c>
      <c r="B49" t="e">
        <f>'ESF-Ausw'!E76</f>
        <v>#N/A</v>
      </c>
      <c r="C49" s="12" t="e">
        <f t="shared" si="0"/>
        <v>#N/A</v>
      </c>
    </row>
    <row r="50" spans="1:3" x14ac:dyDescent="0.25">
      <c r="A50" t="str">
        <f>'ESF-Ausw'!A77</f>
        <v>Vollzeitstudent</v>
      </c>
      <c r="B50" t="e">
        <f>'ESF-Ausw'!E79</f>
        <v>#N/A</v>
      </c>
      <c r="C50" s="12" t="e">
        <f t="shared" si="0"/>
        <v>#N/A</v>
      </c>
    </row>
    <row r="51" spans="1:3" x14ac:dyDescent="0.25">
      <c r="A51" t="str">
        <f>'ESF-Ausw'!A81</f>
        <v>Sonstigen Aus- und Weiterbildung</v>
      </c>
      <c r="B51" t="e">
        <f>'ESF-Ausw'!E83</f>
        <v>#N/A</v>
      </c>
      <c r="C51" s="12" t="e">
        <f t="shared" si="0"/>
        <v>#N/A</v>
      </c>
    </row>
    <row r="52" spans="1:3" x14ac:dyDescent="0.25">
      <c r="A52" t="str">
        <f>'ESF-Ausw'!A84</f>
        <v>Nicht erwerbstätig</v>
      </c>
      <c r="B52" t="e">
        <f>'ESF-Ausw'!E86</f>
        <v>#N/A</v>
      </c>
      <c r="C52" s="12" t="e">
        <f t="shared" si="0"/>
        <v>#N/A</v>
      </c>
    </row>
    <row r="53" spans="1:3" x14ac:dyDescent="0.25">
      <c r="C53" s="12"/>
    </row>
    <row r="54" spans="1:3" ht="270.75" customHeight="1" x14ac:dyDescent="0.25">
      <c r="C54" s="12"/>
    </row>
    <row r="55" spans="1:3" x14ac:dyDescent="0.25">
      <c r="C55" s="12"/>
    </row>
    <row r="56" spans="1:3" ht="18.75" customHeight="1" x14ac:dyDescent="0.3">
      <c r="A56" s="14" t="s">
        <v>17</v>
      </c>
      <c r="C56" s="12"/>
    </row>
    <row r="57" spans="1:3" x14ac:dyDescent="0.25">
      <c r="A57" s="5" t="s">
        <v>18</v>
      </c>
      <c r="C57" s="12"/>
    </row>
    <row r="58" spans="1:3" x14ac:dyDescent="0.25">
      <c r="A58" t="str">
        <f>'ESF-Ausw'!D22</f>
        <v>(Noch) kein Schulabschluss und mindestens 4 Jahre eine Schule besucht</v>
      </c>
      <c r="B58" t="e">
        <f>'ESF-Ausw'!E22</f>
        <v>#N/A</v>
      </c>
      <c r="C58" s="12" t="e">
        <f t="shared" ref="C58:C67" si="1">B58/$B$12</f>
        <v>#N/A</v>
      </c>
    </row>
    <row r="59" spans="1:3" x14ac:dyDescent="0.25">
      <c r="A59" t="str">
        <f>'ESF-Ausw'!D23</f>
        <v>(Noch) kein Schulabschluss und weniger als 4 Jahre eine Schule besucht</v>
      </c>
      <c r="B59" t="e">
        <f>'ESF-Ausw'!E23</f>
        <v>#N/A</v>
      </c>
      <c r="C59" s="12" t="e">
        <f t="shared" si="1"/>
        <v>#N/A</v>
      </c>
    </row>
    <row r="60" spans="1:3" x14ac:dyDescent="0.25">
      <c r="A60" t="str">
        <f>'ESF-Ausw'!D24</f>
        <v>Förderschulabschluss</v>
      </c>
      <c r="B60" t="e">
        <f>'ESF-Ausw'!E24</f>
        <v>#N/A</v>
      </c>
      <c r="C60" s="12" t="e">
        <f t="shared" si="1"/>
        <v>#N/A</v>
      </c>
    </row>
    <row r="61" spans="1:3" x14ac:dyDescent="0.25">
      <c r="A61" t="str">
        <f>'ESF-Ausw'!D25</f>
        <v>Hauptschulabschluss</v>
      </c>
      <c r="B61" t="e">
        <f>'ESF-Ausw'!E25</f>
        <v>#N/A</v>
      </c>
      <c r="C61" s="12" t="e">
        <f t="shared" si="1"/>
        <v>#N/A</v>
      </c>
    </row>
    <row r="62" spans="1:3" x14ac:dyDescent="0.25">
      <c r="A62" t="str">
        <f>'ESF-Ausw'!D26</f>
        <v>Mittlerer Schulabschluss (Realschulabschluss, Fachoberschulreife)</v>
      </c>
      <c r="B62" t="e">
        <f>'ESF-Ausw'!E26</f>
        <v>#N/A</v>
      </c>
      <c r="C62" s="12" t="e">
        <f t="shared" si="1"/>
        <v>#N/A</v>
      </c>
    </row>
    <row r="63" spans="1:3" x14ac:dyDescent="0.25">
      <c r="A63" t="str">
        <f>'ESF-Ausw'!D27</f>
        <v xml:space="preserve">Berufsvorbereitungsjahr/Berufsorientierungsjahr/Ausbildungsvorbereitungsjahr </v>
      </c>
      <c r="B63" t="e">
        <f>'ESF-Ausw'!E27</f>
        <v>#N/A</v>
      </c>
      <c r="C63" s="12" t="e">
        <f t="shared" si="1"/>
        <v>#N/A</v>
      </c>
    </row>
    <row r="64" spans="1:3" x14ac:dyDescent="0.25">
      <c r="A64" t="str">
        <f>'ESF-Ausw'!D28</f>
        <v>Berufsgrundbildungsjahr (Anerkennung als 1. Ausbildungsjahr möglich)</v>
      </c>
      <c r="B64" t="e">
        <f>'ESF-Ausw'!E28</f>
        <v>#N/A</v>
      </c>
      <c r="C64" s="12" t="e">
        <f t="shared" si="1"/>
        <v>#N/A</v>
      </c>
    </row>
    <row r="65" spans="1:3" x14ac:dyDescent="0.25">
      <c r="A65" t="str">
        <f>'ESF-Ausw'!D29</f>
        <v xml:space="preserve">Abitur/Fachhochschulreife erworben auf dem 1. Bildungsweg </v>
      </c>
      <c r="B65" t="e">
        <f>'ESF-Ausw'!E29</f>
        <v>#N/A</v>
      </c>
      <c r="C65" s="12" t="e">
        <f t="shared" si="1"/>
        <v>#N/A</v>
      </c>
    </row>
    <row r="66" spans="1:3" x14ac:dyDescent="0.25">
      <c r="A66" t="str">
        <f>'ESF-Ausw'!D30</f>
        <v xml:space="preserve">Abitur/Fachhochschulreife erworben auf dem 2. Bildungsweg </v>
      </c>
      <c r="B66" t="e">
        <f>'ESF-Ausw'!E30</f>
        <v>#N/A</v>
      </c>
      <c r="C66" s="12" t="e">
        <f t="shared" si="1"/>
        <v>#N/A</v>
      </c>
    </row>
    <row r="67" spans="1:3" x14ac:dyDescent="0.25">
      <c r="A67" t="str">
        <f>'ESF-Ausw'!D31</f>
        <v>(Noch) kein Schulabschluss, Dauer des Schulbesuchs unbek.</v>
      </c>
      <c r="B67" t="e">
        <f>'ESF-Ausw'!E31</f>
        <v>#N/A</v>
      </c>
      <c r="C67" s="12" t="e">
        <f t="shared" si="1"/>
        <v>#N/A</v>
      </c>
    </row>
    <row r="68" spans="1:3" x14ac:dyDescent="0.25">
      <c r="C68" s="12"/>
    </row>
    <row r="69" spans="1:3" x14ac:dyDescent="0.25">
      <c r="A69" s="5" t="str">
        <f>'ESF-Ausw'!A32</f>
        <v>Höchster Berufsabschluss</v>
      </c>
      <c r="C69" s="12"/>
    </row>
    <row r="70" spans="1:3" x14ac:dyDescent="0.25">
      <c r="A70" t="str">
        <f>'ESF-Ausw'!D33</f>
        <v>(Noch) keine abgeschlossene Berufsausbildung</v>
      </c>
      <c r="B70" t="e">
        <f>'ESF-Ausw'!E33</f>
        <v>#N/A</v>
      </c>
      <c r="C70" s="12" t="e">
        <f>B70/$B$12</f>
        <v>#N/A</v>
      </c>
    </row>
    <row r="71" spans="1:3" x14ac:dyDescent="0.25">
      <c r="A71" t="str">
        <f>'ESF-Ausw'!D34</f>
        <v>(Außer-)betriebliche Lehre/Ausbildung, Berufsfachschule, sonstige schulische BA</v>
      </c>
      <c r="B71" t="e">
        <f>'ESF-Ausw'!E34</f>
        <v>#N/A</v>
      </c>
      <c r="C71" s="12" t="e">
        <f>B71/$B$12</f>
        <v>#N/A</v>
      </c>
    </row>
    <row r="72" spans="1:3" x14ac:dyDescent="0.25">
      <c r="A72" t="str">
        <f>'ESF-Ausw'!D35</f>
        <v>Fachhochschulabschluss Bachelor/Diplom, Meisterbrief oder  gleichwertiges Zertifikat</v>
      </c>
      <c r="B72" t="e">
        <f>'ESF-Ausw'!E35</f>
        <v>#N/A</v>
      </c>
      <c r="C72" s="12" t="e">
        <f>B72/$B$12</f>
        <v>#N/A</v>
      </c>
    </row>
    <row r="73" spans="1:3" x14ac:dyDescent="0.25">
      <c r="A73" t="str">
        <f>'ESF-Ausw'!D36</f>
        <v>(Fach-)Hochschulabschluss Master, Diplom-Universitätsstudiengang</v>
      </c>
      <c r="B73" t="e">
        <f>'ESF-Ausw'!E36</f>
        <v>#N/A</v>
      </c>
      <c r="C73" s="12" t="e">
        <f>B73/$B$12</f>
        <v>#N/A</v>
      </c>
    </row>
    <row r="74" spans="1:3" x14ac:dyDescent="0.25">
      <c r="A74" t="str">
        <f>'ESF-Ausw'!D37</f>
        <v>Promotion</v>
      </c>
      <c r="B74" t="e">
        <f>'ESF-Ausw'!E37</f>
        <v>#N/A</v>
      </c>
      <c r="C74" s="12" t="e">
        <f>B74/$B$12</f>
        <v>#N/A</v>
      </c>
    </row>
    <row r="75" spans="1:3" x14ac:dyDescent="0.25">
      <c r="C75" s="12"/>
    </row>
    <row r="76" spans="1:3" ht="18.75" customHeight="1" x14ac:dyDescent="0.3">
      <c r="A76" s="14" t="s">
        <v>19</v>
      </c>
      <c r="C76" s="12"/>
    </row>
    <row r="77" spans="1:3" x14ac:dyDescent="0.25">
      <c r="A77" s="5" t="str">
        <f>'ESF-Ausw'!A6</f>
        <v>Schwerbehindertenausweis</v>
      </c>
      <c r="C77" s="12"/>
    </row>
    <row r="78" spans="1:3" x14ac:dyDescent="0.25">
      <c r="A78" t="str">
        <f>'ESF-Ausw'!D6</f>
        <v>keine Angabe</v>
      </c>
      <c r="B78" t="e">
        <f>'ESF-Ausw'!E6</f>
        <v>#N/A</v>
      </c>
      <c r="C78" s="12" t="e">
        <f>B78/$B$12</f>
        <v>#N/A</v>
      </c>
    </row>
    <row r="79" spans="1:3" x14ac:dyDescent="0.25">
      <c r="A79" t="str">
        <f>'ESF-Ausw'!D7</f>
        <v>Nein</v>
      </c>
      <c r="B79" t="e">
        <f>'ESF-Ausw'!E7</f>
        <v>#N/A</v>
      </c>
      <c r="C79" s="12" t="e">
        <f>B79/$B$12</f>
        <v>#N/A</v>
      </c>
    </row>
    <row r="80" spans="1:3" x14ac:dyDescent="0.25">
      <c r="A80" t="str">
        <f>'ESF-Ausw'!D8</f>
        <v>Ja</v>
      </c>
      <c r="B80" t="e">
        <f>'ESF-Ausw'!E8</f>
        <v>#N/A</v>
      </c>
      <c r="C80" s="12" t="e">
        <f>B80/$B$12</f>
        <v>#N/A</v>
      </c>
    </row>
    <row r="81" spans="1:3" ht="13.5" customHeight="1" x14ac:dyDescent="0.25">
      <c r="C81" s="12"/>
    </row>
    <row r="82" spans="1:3" x14ac:dyDescent="0.25">
      <c r="A82" s="5" t="str">
        <f>'ESF-Ausw'!A9</f>
        <v>Eltern(teil) nicht Deutschland geboren</v>
      </c>
      <c r="C82" s="12"/>
    </row>
    <row r="83" spans="1:3" x14ac:dyDescent="0.25">
      <c r="A83" t="str">
        <f>'ESF-Ausw'!D9</f>
        <v>keine Angabe</v>
      </c>
      <c r="B83" t="e">
        <f>'ESF-Ausw'!E9</f>
        <v>#N/A</v>
      </c>
      <c r="C83" s="12" t="e">
        <f>B83/$B$12</f>
        <v>#N/A</v>
      </c>
    </row>
    <row r="84" spans="1:3" x14ac:dyDescent="0.25">
      <c r="A84" t="str">
        <f>'ESF-Ausw'!D10</f>
        <v>Nein</v>
      </c>
      <c r="B84" t="e">
        <f>'ESF-Ausw'!E10</f>
        <v>#N/A</v>
      </c>
      <c r="C84" s="12" t="e">
        <f>B84/$B$12</f>
        <v>#N/A</v>
      </c>
    </row>
    <row r="85" spans="1:3" x14ac:dyDescent="0.25">
      <c r="A85" t="str">
        <f>'ESF-Ausw'!D11</f>
        <v>Ja</v>
      </c>
      <c r="B85" t="e">
        <f>'ESF-Ausw'!E11</f>
        <v>#N/A</v>
      </c>
      <c r="C85" s="12" t="e">
        <f>B85/$B$12</f>
        <v>#N/A</v>
      </c>
    </row>
    <row r="86" spans="1:3" ht="13.5" customHeight="1" x14ac:dyDescent="0.25">
      <c r="C86" s="12"/>
    </row>
    <row r="87" spans="1:3" x14ac:dyDescent="0.25">
      <c r="A87" s="5" t="str">
        <f>'ESF-Ausw'!A12</f>
        <v>anerkannte Minderheit</v>
      </c>
      <c r="C87" s="12"/>
    </row>
    <row r="88" spans="1:3" x14ac:dyDescent="0.25">
      <c r="A88" t="str">
        <f>'ESF-Ausw'!D12</f>
        <v>keine Angabe</v>
      </c>
      <c r="B88" t="e">
        <f>'ESF-Ausw'!E12</f>
        <v>#N/A</v>
      </c>
      <c r="C88" s="12" t="e">
        <f>B88/$B$12</f>
        <v>#N/A</v>
      </c>
    </row>
    <row r="89" spans="1:3" x14ac:dyDescent="0.25">
      <c r="A89" t="str">
        <f>'ESF-Ausw'!D13</f>
        <v>Nein</v>
      </c>
      <c r="B89" t="e">
        <f>'ESF-Ausw'!E13</f>
        <v>#N/A</v>
      </c>
      <c r="C89" s="12" t="e">
        <f>B89/$B$12</f>
        <v>#N/A</v>
      </c>
    </row>
    <row r="90" spans="1:3" x14ac:dyDescent="0.25">
      <c r="A90" t="str">
        <f>'ESF-Ausw'!D14</f>
        <v>Ja</v>
      </c>
      <c r="B90" t="e">
        <f>'ESF-Ausw'!E14</f>
        <v>#N/A</v>
      </c>
      <c r="C90" s="12" t="e">
        <f>B90/$B$12</f>
        <v>#N/A</v>
      </c>
    </row>
    <row r="91" spans="1:3" ht="13.5" customHeight="1" x14ac:dyDescent="0.25">
      <c r="C91" s="12"/>
    </row>
    <row r="92" spans="1:3" x14ac:dyDescent="0.25">
      <c r="A92" s="5" t="str">
        <f>'ESF-Ausw'!A15</f>
        <v>Sonstige Benachteiligungen</v>
      </c>
      <c r="C92" s="12"/>
    </row>
    <row r="93" spans="1:3" x14ac:dyDescent="0.25">
      <c r="A93" t="str">
        <f>'ESF-Ausw'!D15</f>
        <v>keine Angabe</v>
      </c>
      <c r="B93" t="e">
        <f>'ESF-Ausw'!E15</f>
        <v>#N/A</v>
      </c>
      <c r="C93" s="12" t="e">
        <f>B93/$B$12</f>
        <v>#N/A</v>
      </c>
    </row>
    <row r="94" spans="1:3" x14ac:dyDescent="0.25">
      <c r="A94" t="str">
        <f>'ESF-Ausw'!D16</f>
        <v>Nein</v>
      </c>
      <c r="B94" t="e">
        <f>'ESF-Ausw'!E16</f>
        <v>#N/A</v>
      </c>
      <c r="C94" s="12" t="e">
        <f>B94/$B$12</f>
        <v>#N/A</v>
      </c>
    </row>
    <row r="95" spans="1:3" x14ac:dyDescent="0.25">
      <c r="A95" t="str">
        <f>'ESF-Ausw'!D17</f>
        <v>Ja</v>
      </c>
      <c r="B95" t="e">
        <f>'ESF-Ausw'!E17</f>
        <v>#N/A</v>
      </c>
      <c r="C95" s="12" t="e">
        <f>B95/$B$12</f>
        <v>#N/A</v>
      </c>
    </row>
    <row r="96" spans="1:3" x14ac:dyDescent="0.25">
      <c r="C96" s="12"/>
    </row>
    <row r="97" spans="1:3" ht="18.75" customHeight="1" x14ac:dyDescent="0.3">
      <c r="A97" s="34" t="s">
        <v>9</v>
      </c>
      <c r="B97" s="15" t="str">
        <f>CONCATENATE("Eintritte: ",$B$12)</f>
        <v>Eintritte: -1</v>
      </c>
      <c r="C97" s="15"/>
    </row>
    <row r="98" spans="1:3" ht="18.75" customHeight="1" x14ac:dyDescent="0.3">
      <c r="A98" s="36" t="s">
        <v>20</v>
      </c>
      <c r="B98" s="36"/>
      <c r="C98" s="36"/>
    </row>
    <row r="99" spans="1:3" ht="18.75" customHeight="1" x14ac:dyDescent="0.3">
      <c r="A99" s="14" t="s">
        <v>21</v>
      </c>
    </row>
    <row r="100" spans="1:3" x14ac:dyDescent="0.25">
      <c r="A100" s="5" t="s">
        <v>22</v>
      </c>
      <c r="C100" s="12"/>
    </row>
    <row r="101" spans="1:3" x14ac:dyDescent="0.25">
      <c r="A101" t="str">
        <f>'QE-Ausw'!E3</f>
        <v>keine Angabe</v>
      </c>
      <c r="B101" t="e">
        <f>'QE-Ausw'!F3</f>
        <v>#N/A</v>
      </c>
      <c r="C101" s="12" t="e">
        <f>B101/$B$12</f>
        <v>#N/A</v>
      </c>
    </row>
    <row r="102" spans="1:3" x14ac:dyDescent="0.25">
      <c r="A102" t="str">
        <f>'QE-Ausw'!E4</f>
        <v>fachnahen Berufsabschluss</v>
      </c>
      <c r="B102" t="e">
        <f>'QE-Ausw'!F4</f>
        <v>#N/A</v>
      </c>
      <c r="C102" s="12" t="e">
        <f>B102/$B$12</f>
        <v>#N/A</v>
      </c>
    </row>
    <row r="103" spans="1:3" x14ac:dyDescent="0.25">
      <c r="A103" t="str">
        <f>'QE-Ausw'!E5</f>
        <v>fachfremden Berufsabschluss</v>
      </c>
      <c r="B103" t="e">
        <f>'QE-Ausw'!F5</f>
        <v>#N/A</v>
      </c>
      <c r="C103" s="12" t="e">
        <f>B103/$B$12</f>
        <v>#N/A</v>
      </c>
    </row>
    <row r="104" spans="1:3" x14ac:dyDescent="0.25">
      <c r="A104" t="str">
        <f>'QE-Ausw'!E6</f>
        <v>keine Angabe</v>
      </c>
      <c r="B104" t="e">
        <f>'QE-Ausw'!F6</f>
        <v>#N/A</v>
      </c>
      <c r="C104" s="12" t="e">
        <f>B104/$B$12</f>
        <v>#N/A</v>
      </c>
    </row>
    <row r="105" spans="1:3" x14ac:dyDescent="0.25">
      <c r="C105" s="12"/>
    </row>
    <row r="106" spans="1:3" x14ac:dyDescent="0.25">
      <c r="A106" s="5" t="s">
        <v>304</v>
      </c>
      <c r="C106" s="12"/>
    </row>
    <row r="107" spans="1:3" x14ac:dyDescent="0.25">
      <c r="A107" t="str">
        <f>'QE-Ausw'!E7</f>
        <v>Kaufmann/-frau im Einzelhandel</v>
      </c>
      <c r="B107" t="e">
        <f>'QE-Ausw'!F7</f>
        <v>#N/A</v>
      </c>
      <c r="C107" s="12" t="e">
        <f>B107/$B$103</f>
        <v>#N/A</v>
      </c>
    </row>
    <row r="108" spans="1:3" x14ac:dyDescent="0.25">
      <c r="A108" t="str">
        <f>'QE-Ausw'!E8</f>
        <v>Kaufmann/-frau im Groß- und Außenhandel</v>
      </c>
      <c r="B108" t="e">
        <f>'QE-Ausw'!F8</f>
        <v>#N/A</v>
      </c>
      <c r="C108" s="12" t="e">
        <f t="shared" ref="C108:C128" si="2">B108/$B$103</f>
        <v>#N/A</v>
      </c>
    </row>
    <row r="109" spans="1:3" x14ac:dyDescent="0.25">
      <c r="A109" t="str">
        <f>'QE-Ausw'!E9</f>
        <v>Kaufmann/-frau für Büromanagement</v>
      </c>
      <c r="B109" t="e">
        <f>'QE-Ausw'!F9</f>
        <v>#N/A</v>
      </c>
      <c r="C109" s="12" t="e">
        <f t="shared" si="2"/>
        <v>#N/A</v>
      </c>
    </row>
    <row r="110" spans="1:3" x14ac:dyDescent="0.25">
      <c r="A110" t="str">
        <f>'QE-Ausw'!E10</f>
        <v>Industriekaufmann/-frau</v>
      </c>
      <c r="B110" t="e">
        <f>'QE-Ausw'!F10</f>
        <v>#N/A</v>
      </c>
      <c r="C110" s="12" t="e">
        <f t="shared" si="2"/>
        <v>#N/A</v>
      </c>
    </row>
    <row r="111" spans="1:3" x14ac:dyDescent="0.25">
      <c r="A111" t="str">
        <f>'QE-Ausw'!E11</f>
        <v>Industriemechaniker/in</v>
      </c>
      <c r="B111" t="e">
        <f>'QE-Ausw'!F11</f>
        <v>#N/A</v>
      </c>
      <c r="C111" s="12" t="e">
        <f t="shared" si="2"/>
        <v>#N/A</v>
      </c>
    </row>
    <row r="112" spans="1:3" x14ac:dyDescent="0.25">
      <c r="A112" t="str">
        <f>'QE-Ausw'!E12</f>
        <v>KFZ-Mechatroniker/in</v>
      </c>
      <c r="B112" t="e">
        <f>'QE-Ausw'!F12</f>
        <v>#N/A</v>
      </c>
      <c r="C112" s="12" t="e">
        <f t="shared" si="2"/>
        <v>#N/A</v>
      </c>
    </row>
    <row r="113" spans="1:3" x14ac:dyDescent="0.25">
      <c r="A113" t="str">
        <f>'QE-Ausw'!E13</f>
        <v>Metallbauer/in</v>
      </c>
      <c r="B113" t="e">
        <f>'QE-Ausw'!F13</f>
        <v>#N/A</v>
      </c>
      <c r="C113" s="12" t="e">
        <f t="shared" si="2"/>
        <v>#N/A</v>
      </c>
    </row>
    <row r="114" spans="1:3" x14ac:dyDescent="0.25">
      <c r="A114" t="str">
        <f>'QE-Ausw'!E14</f>
        <v>Elektroniker/in</v>
      </c>
      <c r="B114" t="e">
        <f>'QE-Ausw'!F14</f>
        <v>#N/A</v>
      </c>
      <c r="C114" s="12" t="e">
        <f t="shared" si="2"/>
        <v>#N/A</v>
      </c>
    </row>
    <row r="115" spans="1:3" x14ac:dyDescent="0.25">
      <c r="A115" t="str">
        <f>'QE-Ausw'!E15</f>
        <v>Bankkaufmann/-frau</v>
      </c>
      <c r="B115" t="e">
        <f>'QE-Ausw'!F15</f>
        <v>#N/A</v>
      </c>
      <c r="C115" s="12" t="e">
        <f t="shared" si="2"/>
        <v>#N/A</v>
      </c>
    </row>
    <row r="116" spans="1:3" x14ac:dyDescent="0.25">
      <c r="A116" t="str">
        <f>'QE-Ausw'!E16</f>
        <v>Zahnmedizinische/r Fachangestellte/r</v>
      </c>
      <c r="B116" t="e">
        <f>'QE-Ausw'!F16</f>
        <v>#N/A</v>
      </c>
      <c r="C116" s="12" t="e">
        <f t="shared" si="2"/>
        <v>#N/A</v>
      </c>
    </row>
    <row r="117" spans="1:3" x14ac:dyDescent="0.25">
      <c r="A117" t="str">
        <f>'QE-Ausw'!E17</f>
        <v>Koch/Köchin</v>
      </c>
      <c r="B117" t="e">
        <f>'QE-Ausw'!F17</f>
        <v>#N/A</v>
      </c>
      <c r="C117" s="12" t="e">
        <f t="shared" si="2"/>
        <v>#N/A</v>
      </c>
    </row>
    <row r="118" spans="1:3" x14ac:dyDescent="0.25">
      <c r="A118" t="str">
        <f>'QE-Ausw'!E18</f>
        <v>Fachinformatiker/in</v>
      </c>
      <c r="B118" t="e">
        <f>'QE-Ausw'!F18</f>
        <v>#N/A</v>
      </c>
      <c r="C118" s="12" t="e">
        <f t="shared" si="2"/>
        <v>#N/A</v>
      </c>
    </row>
    <row r="119" spans="1:3" x14ac:dyDescent="0.25">
      <c r="A119" t="str">
        <f>'QE-Ausw'!E19</f>
        <v>Medizinische/r Fachangestellte/r</v>
      </c>
      <c r="B119" t="e">
        <f>'QE-Ausw'!F19</f>
        <v>#N/A</v>
      </c>
      <c r="C119" s="12" t="e">
        <f t="shared" si="2"/>
        <v>#N/A</v>
      </c>
    </row>
    <row r="120" spans="1:3" x14ac:dyDescent="0.25">
      <c r="A120" t="str">
        <f>'QE-Ausw'!E20</f>
        <v>Verkäufer/in</v>
      </c>
      <c r="B120" t="e">
        <f>'QE-Ausw'!F20</f>
        <v>#N/A</v>
      </c>
      <c r="C120" s="12" t="e">
        <f t="shared" si="2"/>
        <v>#N/A</v>
      </c>
    </row>
    <row r="121" spans="1:3" x14ac:dyDescent="0.25">
      <c r="A121" t="str">
        <f>'QE-Ausw'!E21</f>
        <v>Friseur/in</v>
      </c>
      <c r="B121" t="e">
        <f>'QE-Ausw'!F21</f>
        <v>#N/A</v>
      </c>
      <c r="C121" s="12" t="e">
        <f t="shared" si="2"/>
        <v>#N/A</v>
      </c>
    </row>
    <row r="122" spans="1:3" x14ac:dyDescent="0.25">
      <c r="A122" t="str">
        <f>'QE-Ausw'!E22</f>
        <v>Krankenpfleger/in</v>
      </c>
      <c r="B122" t="e">
        <f>'QE-Ausw'!F22</f>
        <v>#N/A</v>
      </c>
      <c r="C122" s="12" t="e">
        <f t="shared" si="2"/>
        <v>#N/A</v>
      </c>
    </row>
    <row r="123" spans="1:3" x14ac:dyDescent="0.25">
      <c r="A123" t="str">
        <f>'QE-Ausw'!E23</f>
        <v>Physiotherapeut/in</v>
      </c>
      <c r="B123" t="e">
        <f>'QE-Ausw'!F23</f>
        <v>#N/A</v>
      </c>
      <c r="C123" s="12" t="e">
        <f t="shared" si="2"/>
        <v>#N/A</v>
      </c>
    </row>
    <row r="124" spans="1:3" x14ac:dyDescent="0.25">
      <c r="A124" t="str">
        <f>'QE-Ausw'!E24</f>
        <v>Ergotherapeut/in</v>
      </c>
      <c r="B124" t="e">
        <f>'QE-Ausw'!F24</f>
        <v>#N/A</v>
      </c>
      <c r="C124" s="12" t="e">
        <f t="shared" si="2"/>
        <v>#N/A</v>
      </c>
    </row>
    <row r="125" spans="1:3" x14ac:dyDescent="0.25">
      <c r="A125" t="str">
        <f>'QE-Ausw'!E25</f>
        <v>Grafiker/in</v>
      </c>
      <c r="B125" t="e">
        <f>'QE-Ausw'!F25</f>
        <v>#N/A</v>
      </c>
      <c r="C125" s="12" t="e">
        <f t="shared" si="2"/>
        <v>#N/A</v>
      </c>
    </row>
    <row r="126" spans="1:3" x14ac:dyDescent="0.25">
      <c r="A126" t="str">
        <f>'QE-Ausw'!E26</f>
        <v>Tischler/in</v>
      </c>
      <c r="B126" t="e">
        <f>'QE-Ausw'!F26</f>
        <v>#N/A</v>
      </c>
      <c r="C126" s="12" t="e">
        <f t="shared" si="2"/>
        <v>#N/A</v>
      </c>
    </row>
    <row r="127" spans="1:3" x14ac:dyDescent="0.25">
      <c r="A127" t="str">
        <f>'QE-Ausw'!E27</f>
        <v>Sonstiger Berufsabschluss</v>
      </c>
      <c r="B127" t="e">
        <f>'QE-Ausw'!F27</f>
        <v>#N/A</v>
      </c>
      <c r="C127" s="12" t="e">
        <f t="shared" si="2"/>
        <v>#N/A</v>
      </c>
    </row>
    <row r="128" spans="1:3" x14ac:dyDescent="0.25">
      <c r="A128" t="str">
        <f>'QE-Ausw'!E28</f>
        <v>Akademischer Abschluss</v>
      </c>
      <c r="B128" t="e">
        <f>'QE-Ausw'!F28</f>
        <v>#N/A</v>
      </c>
      <c r="C128" s="12" t="e">
        <f t="shared" si="2"/>
        <v>#N/A</v>
      </c>
    </row>
    <row r="129" spans="1:3" ht="13.5" customHeight="1" x14ac:dyDescent="0.25">
      <c r="C129" s="12"/>
    </row>
    <row r="130" spans="1:3" x14ac:dyDescent="0.25">
      <c r="A130" s="5" t="s">
        <v>23</v>
      </c>
      <c r="C130" s="12"/>
    </row>
    <row r="131" spans="1:3" x14ac:dyDescent="0.25">
      <c r="A131" t="str">
        <f>'QE-Ausw'!E29</f>
        <v>keine Angabe</v>
      </c>
      <c r="B131" t="e">
        <f>'QE-Ausw'!F29</f>
        <v>#N/A</v>
      </c>
      <c r="C131" s="12" t="e">
        <f t="shared" ref="C131:C136" si="3">B131/$B$12</f>
        <v>#N/A</v>
      </c>
    </row>
    <row r="132" spans="1:3" x14ac:dyDescent="0.25">
      <c r="A132" t="str">
        <f>'QE-Ausw'!E30</f>
        <v>weniger als 1 Jahr</v>
      </c>
      <c r="B132" t="e">
        <f>'QE-Ausw'!F30</f>
        <v>#N/A</v>
      </c>
      <c r="C132" s="12" t="e">
        <f t="shared" si="3"/>
        <v>#N/A</v>
      </c>
    </row>
    <row r="133" spans="1:3" x14ac:dyDescent="0.25">
      <c r="A133" t="str">
        <f>'QE-Ausw'!E31</f>
        <v>1 bis 10 Jahre</v>
      </c>
      <c r="B133" t="e">
        <f>'QE-Ausw'!F31</f>
        <v>#N/A</v>
      </c>
      <c r="C133" s="12" t="e">
        <f t="shared" si="3"/>
        <v>#N/A</v>
      </c>
    </row>
    <row r="134" spans="1:3" x14ac:dyDescent="0.25">
      <c r="A134" t="str">
        <f>'QE-Ausw'!E32</f>
        <v>11 bis 20 Jahre</v>
      </c>
      <c r="B134" t="e">
        <f>'QE-Ausw'!F32</f>
        <v>#N/A</v>
      </c>
      <c r="C134" s="12" t="e">
        <f t="shared" si="3"/>
        <v>#N/A</v>
      </c>
    </row>
    <row r="135" spans="1:3" x14ac:dyDescent="0.25">
      <c r="A135" t="str">
        <f>'QE-Ausw'!E33</f>
        <v>21 bis 30 Jahre</v>
      </c>
      <c r="B135" t="e">
        <f>'QE-Ausw'!F33</f>
        <v>#N/A</v>
      </c>
      <c r="C135" s="12" t="e">
        <f t="shared" si="3"/>
        <v>#N/A</v>
      </c>
    </row>
    <row r="136" spans="1:3" x14ac:dyDescent="0.25">
      <c r="A136" t="str">
        <f>'QE-Ausw'!E34</f>
        <v>mehr als 30 Jahre</v>
      </c>
      <c r="B136" t="e">
        <f>'QE-Ausw'!F34</f>
        <v>#N/A</v>
      </c>
      <c r="C136" s="12" t="e">
        <f t="shared" si="3"/>
        <v>#N/A</v>
      </c>
    </row>
    <row r="137" spans="1:3" ht="13.5" customHeight="1" x14ac:dyDescent="0.25">
      <c r="C137" s="12"/>
    </row>
    <row r="138" spans="1:3" x14ac:dyDescent="0.25">
      <c r="A138" s="5" t="s">
        <v>24</v>
      </c>
      <c r="C138" s="12"/>
    </row>
    <row r="139" spans="1:3" x14ac:dyDescent="0.25">
      <c r="A139" t="str">
        <f>'QE-Ausw'!E35</f>
        <v>keine Angabe</v>
      </c>
      <c r="B139" t="e">
        <f>'QE-Ausw'!F35</f>
        <v>#N/A</v>
      </c>
      <c r="C139" s="12" t="e">
        <f t="shared" ref="C139:C144" si="4">B139/$B$12</f>
        <v>#N/A</v>
      </c>
    </row>
    <row r="140" spans="1:3" x14ac:dyDescent="0.25">
      <c r="A140" t="str">
        <f>'QE-Ausw'!E36</f>
        <v>weniger als 1 Jahr</v>
      </c>
      <c r="B140" t="e">
        <f>'QE-Ausw'!F36</f>
        <v>#N/A</v>
      </c>
      <c r="C140" s="12" t="e">
        <f t="shared" si="4"/>
        <v>#N/A</v>
      </c>
    </row>
    <row r="141" spans="1:3" x14ac:dyDescent="0.25">
      <c r="A141" t="str">
        <f>'QE-Ausw'!E37</f>
        <v>1 bis 10 Jahre</v>
      </c>
      <c r="B141" t="e">
        <f>'QE-Ausw'!F37</f>
        <v>#N/A</v>
      </c>
      <c r="C141" s="12" t="e">
        <f t="shared" si="4"/>
        <v>#N/A</v>
      </c>
    </row>
    <row r="142" spans="1:3" x14ac:dyDescent="0.25">
      <c r="A142" t="str">
        <f>'QE-Ausw'!E38</f>
        <v>11 bis 20 Jahre</v>
      </c>
      <c r="B142" t="e">
        <f>'QE-Ausw'!F38</f>
        <v>#N/A</v>
      </c>
      <c r="C142" s="12" t="e">
        <f t="shared" si="4"/>
        <v>#N/A</v>
      </c>
    </row>
    <row r="143" spans="1:3" x14ac:dyDescent="0.25">
      <c r="A143" t="str">
        <f>'QE-Ausw'!E39</f>
        <v>21 bis 30 Jahre</v>
      </c>
      <c r="B143" t="e">
        <f>'QE-Ausw'!F39</f>
        <v>#N/A</v>
      </c>
      <c r="C143" s="12" t="e">
        <f t="shared" si="4"/>
        <v>#N/A</v>
      </c>
    </row>
    <row r="144" spans="1:3" x14ac:dyDescent="0.25">
      <c r="A144" t="str">
        <f>'QE-Ausw'!E40</f>
        <v>mehr als 30 Jahre</v>
      </c>
      <c r="B144" t="e">
        <f>'QE-Ausw'!F40</f>
        <v>#N/A</v>
      </c>
      <c r="C144" s="12" t="e">
        <f t="shared" si="4"/>
        <v>#N/A</v>
      </c>
    </row>
    <row r="145" spans="1:3" ht="13.5" customHeight="1" x14ac:dyDescent="0.25">
      <c r="C145" s="12"/>
    </row>
    <row r="146" spans="1:3" x14ac:dyDescent="0.25">
      <c r="A146" s="5" t="s">
        <v>25</v>
      </c>
      <c r="C146" s="12"/>
    </row>
    <row r="147" spans="1:3" x14ac:dyDescent="0.25">
      <c r="A147" t="str">
        <f>'QE-Ausw'!E41</f>
        <v>keine Angabe</v>
      </c>
      <c r="B147" t="e">
        <f>'QE-Ausw'!F41</f>
        <v>#N/A</v>
      </c>
      <c r="C147" s="12" t="e">
        <f t="shared" ref="C147:C152" si="5">B147/$B$12</f>
        <v>#N/A</v>
      </c>
    </row>
    <row r="148" spans="1:3" x14ac:dyDescent="0.25">
      <c r="A148" t="str">
        <f>'QE-Ausw'!E42</f>
        <v>weniger als 1 Jahr</v>
      </c>
      <c r="B148" t="e">
        <f>'QE-Ausw'!F42</f>
        <v>#N/A</v>
      </c>
      <c r="C148" s="12" t="e">
        <f t="shared" si="5"/>
        <v>#N/A</v>
      </c>
    </row>
    <row r="149" spans="1:3" x14ac:dyDescent="0.25">
      <c r="A149" t="str">
        <f>'QE-Ausw'!E43</f>
        <v>1 bis 2 Jahre</v>
      </c>
      <c r="B149" t="e">
        <f>'QE-Ausw'!F43</f>
        <v>#N/A</v>
      </c>
      <c r="C149" s="12" t="e">
        <f t="shared" si="5"/>
        <v>#N/A</v>
      </c>
    </row>
    <row r="150" spans="1:3" x14ac:dyDescent="0.25">
      <c r="A150" t="str">
        <f>'QE-Ausw'!E44</f>
        <v>3 bis 5 Jahre</v>
      </c>
      <c r="B150" t="e">
        <f>'QE-Ausw'!F44</f>
        <v>#N/A</v>
      </c>
      <c r="C150" s="12" t="e">
        <f t="shared" si="5"/>
        <v>#N/A</v>
      </c>
    </row>
    <row r="151" spans="1:3" x14ac:dyDescent="0.25">
      <c r="A151" t="str">
        <f>'QE-Ausw'!E45</f>
        <v>6 bis 10 Jahre</v>
      </c>
      <c r="B151" t="e">
        <f>'QE-Ausw'!F45</f>
        <v>#N/A</v>
      </c>
      <c r="C151" s="12" t="e">
        <f t="shared" si="5"/>
        <v>#N/A</v>
      </c>
    </row>
    <row r="152" spans="1:3" x14ac:dyDescent="0.25">
      <c r="A152" t="str">
        <f>'QE-Ausw'!E46</f>
        <v>mehr als 10 Jahre</v>
      </c>
      <c r="B152" t="e">
        <f>'QE-Ausw'!F46</f>
        <v>#N/A</v>
      </c>
      <c r="C152" s="12" t="e">
        <f t="shared" si="5"/>
        <v>#N/A</v>
      </c>
    </row>
    <row r="153" spans="1:3" ht="13.5" customHeight="1" x14ac:dyDescent="0.25">
      <c r="C153" s="12"/>
    </row>
    <row r="154" spans="1:3" x14ac:dyDescent="0.25">
      <c r="A154" s="87" t="str">
        <f>'QE-Ausw'!B47</f>
        <v>Berufserfahrung/Branche im Verlauf der letzten ca. 5 Jahre  (Hinweis: Mehrfachantworten möglich)</v>
      </c>
      <c r="B154" s="85"/>
      <c r="C154" s="85"/>
    </row>
    <row r="155" spans="1:3" x14ac:dyDescent="0.25">
      <c r="A155" t="str">
        <f>'QE-Ausw'!E48</f>
        <v>Land- und Forstwirtschaft, Fischerei</v>
      </c>
      <c r="B155">
        <f>'QE-Ausw'!F48</f>
        <v>0</v>
      </c>
      <c r="C155" s="12">
        <f t="shared" ref="C155:C174" si="6">B155/$B$12</f>
        <v>0</v>
      </c>
    </row>
    <row r="156" spans="1:3" x14ac:dyDescent="0.25">
      <c r="A156" t="str">
        <f>'QE-Ausw'!E49</f>
        <v>Bergbau und Gewinnung von Steinen und Erden</v>
      </c>
      <c r="B156">
        <f>'QE-Ausw'!F49</f>
        <v>0</v>
      </c>
      <c r="C156" s="12">
        <f t="shared" si="6"/>
        <v>0</v>
      </c>
    </row>
    <row r="157" spans="1:3" x14ac:dyDescent="0.25">
      <c r="A157" t="str">
        <f>'QE-Ausw'!E50</f>
        <v>Verarbeitendes Gewerbe</v>
      </c>
      <c r="B157">
        <f>'QE-Ausw'!F50</f>
        <v>0</v>
      </c>
      <c r="C157" s="12">
        <f t="shared" si="6"/>
        <v>0</v>
      </c>
    </row>
    <row r="158" spans="1:3" x14ac:dyDescent="0.25">
      <c r="A158" t="str">
        <f>'QE-Ausw'!E51</f>
        <v>Energieversorgung</v>
      </c>
      <c r="B158">
        <f>'QE-Ausw'!F51</f>
        <v>0</v>
      </c>
      <c r="C158" s="12">
        <f t="shared" si="6"/>
        <v>0</v>
      </c>
    </row>
    <row r="159" spans="1:3" x14ac:dyDescent="0.25">
      <c r="A159" t="str">
        <f>'QE-Ausw'!E52</f>
        <v>Wasserversorgung; Abwasser- und Abfallentsorgung und Beseitigung von</v>
      </c>
      <c r="B159">
        <f>'QE-Ausw'!F52</f>
        <v>0</v>
      </c>
      <c r="C159" s="12">
        <f t="shared" si="6"/>
        <v>0</v>
      </c>
    </row>
    <row r="160" spans="1:3" x14ac:dyDescent="0.25">
      <c r="A160" t="str">
        <f>'QE-Ausw'!E53</f>
        <v>Baugewerbe</v>
      </c>
      <c r="B160">
        <f>'QE-Ausw'!F53</f>
        <v>0</v>
      </c>
      <c r="C160" s="12">
        <f t="shared" si="6"/>
        <v>0</v>
      </c>
    </row>
    <row r="161" spans="1:3" x14ac:dyDescent="0.25">
      <c r="A161" t="str">
        <f>'QE-Ausw'!E54</f>
        <v>Handel; Instandhaltung und Reparatur von Kraftfahrzeugen</v>
      </c>
      <c r="B161">
        <f>'QE-Ausw'!F54</f>
        <v>0</v>
      </c>
      <c r="C161" s="12">
        <f t="shared" si="6"/>
        <v>0</v>
      </c>
    </row>
    <row r="162" spans="1:3" x14ac:dyDescent="0.25">
      <c r="A162" t="str">
        <f>'QE-Ausw'!E55</f>
        <v>Verkehr und Lagerei</v>
      </c>
      <c r="B162">
        <f>'QE-Ausw'!F55</f>
        <v>0</v>
      </c>
      <c r="C162" s="12">
        <f t="shared" si="6"/>
        <v>0</v>
      </c>
    </row>
    <row r="163" spans="1:3" x14ac:dyDescent="0.25">
      <c r="A163" t="str">
        <f>'QE-Ausw'!E56</f>
        <v>Gastgewerbe</v>
      </c>
      <c r="B163">
        <f>'QE-Ausw'!F56</f>
        <v>0</v>
      </c>
      <c r="C163" s="12">
        <f t="shared" si="6"/>
        <v>0</v>
      </c>
    </row>
    <row r="164" spans="1:3" x14ac:dyDescent="0.25">
      <c r="A164" t="str">
        <f>'QE-Ausw'!E57</f>
        <v>Information und Kommunikation</v>
      </c>
      <c r="B164">
        <f>'QE-Ausw'!F57</f>
        <v>0</v>
      </c>
      <c r="C164" s="12">
        <f t="shared" si="6"/>
        <v>0</v>
      </c>
    </row>
    <row r="165" spans="1:3" x14ac:dyDescent="0.25">
      <c r="A165" t="str">
        <f>'QE-Ausw'!E58</f>
        <v>Erbringung von Finanz- und Versicherungsdienstleistungen</v>
      </c>
      <c r="B165">
        <f>'QE-Ausw'!F58</f>
        <v>0</v>
      </c>
      <c r="C165" s="12">
        <f t="shared" si="6"/>
        <v>0</v>
      </c>
    </row>
    <row r="166" spans="1:3" x14ac:dyDescent="0.25">
      <c r="A166" t="str">
        <f>'QE-Ausw'!E59</f>
        <v>Grundstücks- und Wohnungswesen</v>
      </c>
      <c r="B166">
        <f>'QE-Ausw'!F59</f>
        <v>0</v>
      </c>
      <c r="C166" s="12">
        <f t="shared" si="6"/>
        <v>0</v>
      </c>
    </row>
    <row r="167" spans="1:3" x14ac:dyDescent="0.25">
      <c r="A167" t="str">
        <f>'QE-Ausw'!E60</f>
        <v>Erbringung von freiberuflichen, wissenschaftlichen und technischen Dienstleistungen</v>
      </c>
      <c r="B167">
        <f>'QE-Ausw'!F60</f>
        <v>0</v>
      </c>
      <c r="C167" s="12">
        <f t="shared" si="6"/>
        <v>0</v>
      </c>
    </row>
    <row r="168" spans="1:3" x14ac:dyDescent="0.25">
      <c r="A168" t="str">
        <f>'QE-Ausw'!E61</f>
        <v>Erbringung von sonstigen wirtschaftlichen Dienstleistungen</v>
      </c>
      <c r="B168">
        <f>'QE-Ausw'!F61</f>
        <v>0</v>
      </c>
      <c r="C168" s="12">
        <f t="shared" si="6"/>
        <v>0</v>
      </c>
    </row>
    <row r="169" spans="1:3" x14ac:dyDescent="0.25">
      <c r="A169" t="str">
        <f>'QE-Ausw'!E62</f>
        <v>Öffentliche Verwaltung, Verteidigung, Sozialversicherung</v>
      </c>
      <c r="B169">
        <f>'QE-Ausw'!F62</f>
        <v>0</v>
      </c>
      <c r="C169" s="12">
        <f t="shared" si="6"/>
        <v>0</v>
      </c>
    </row>
    <row r="170" spans="1:3" x14ac:dyDescent="0.25">
      <c r="A170" t="str">
        <f>'QE-Ausw'!E63</f>
        <v>Erziehung und Unterricht</v>
      </c>
      <c r="B170">
        <f>'QE-Ausw'!F63</f>
        <v>0</v>
      </c>
      <c r="C170" s="12">
        <f t="shared" si="6"/>
        <v>0</v>
      </c>
    </row>
    <row r="171" spans="1:3" x14ac:dyDescent="0.25">
      <c r="A171" t="str">
        <f>'QE-Ausw'!E64</f>
        <v>Gesundheits- und Sozialwesen</v>
      </c>
      <c r="B171">
        <f>'QE-Ausw'!F64</f>
        <v>0</v>
      </c>
      <c r="C171" s="12">
        <f t="shared" si="6"/>
        <v>0</v>
      </c>
    </row>
    <row r="172" spans="1:3" x14ac:dyDescent="0.25">
      <c r="A172" t="str">
        <f>'QE-Ausw'!E65</f>
        <v>Kunst, Unterhaltung und Erholung</v>
      </c>
      <c r="B172">
        <f>'QE-Ausw'!F65</f>
        <v>0</v>
      </c>
      <c r="C172" s="12">
        <f t="shared" si="6"/>
        <v>0</v>
      </c>
    </row>
    <row r="173" spans="1:3" x14ac:dyDescent="0.25">
      <c r="A173" t="str">
        <f>'QE-Ausw'!E66</f>
        <v>Erbringung von sonstigen Dienstleistungen</v>
      </c>
      <c r="B173">
        <f>'QE-Ausw'!F66</f>
        <v>0</v>
      </c>
      <c r="C173" s="12">
        <f t="shared" si="6"/>
        <v>0</v>
      </c>
    </row>
    <row r="174" spans="1:3" x14ac:dyDescent="0.25">
      <c r="A174" t="str">
        <f>'QE-Ausw'!E67</f>
        <v>Private Haushalte mit Hauspersonal; Herstellung von Waren und Erbringung von</v>
      </c>
      <c r="B174">
        <f>'QE-Ausw'!F67</f>
        <v>0</v>
      </c>
      <c r="C174" s="12">
        <f t="shared" si="6"/>
        <v>0</v>
      </c>
    </row>
    <row r="175" spans="1:3" x14ac:dyDescent="0.25">
      <c r="C175" s="12"/>
    </row>
    <row r="176" spans="1:3" ht="18.75" customHeight="1" x14ac:dyDescent="0.3">
      <c r="A176" s="14" t="s">
        <v>319</v>
      </c>
      <c r="C176" s="12"/>
    </row>
    <row r="177" spans="1:3" x14ac:dyDescent="0.25">
      <c r="A177" s="5" t="s">
        <v>26</v>
      </c>
      <c r="C177" s="12"/>
    </row>
    <row r="178" spans="1:3" x14ac:dyDescent="0.25">
      <c r="A178" t="str">
        <f>'QE-Ausw'!E74</f>
        <v>1 bis 20 Stunden</v>
      </c>
      <c r="B178" t="e">
        <f>'QE-Ausw'!F74</f>
        <v>#N/A</v>
      </c>
      <c r="C178" s="12" t="e">
        <f>B178/$B$12</f>
        <v>#N/A</v>
      </c>
    </row>
    <row r="179" spans="1:3" x14ac:dyDescent="0.25">
      <c r="A179" t="str">
        <f>'QE-Ausw'!E75</f>
        <v>21 bis 30 Stunden</v>
      </c>
      <c r="B179" t="e">
        <f>'QE-Ausw'!F75</f>
        <v>#N/A</v>
      </c>
      <c r="C179" s="12" t="e">
        <f>B179/$B$12</f>
        <v>#N/A</v>
      </c>
    </row>
    <row r="180" spans="1:3" x14ac:dyDescent="0.25">
      <c r="A180" t="str">
        <f>'QE-Ausw'!E76</f>
        <v>31 bis 40 Stunden</v>
      </c>
      <c r="B180" t="e">
        <f>'QE-Ausw'!F76</f>
        <v>#N/A</v>
      </c>
      <c r="C180" s="12" t="e">
        <f>B180/$B$12</f>
        <v>#N/A</v>
      </c>
    </row>
    <row r="181" spans="1:3" x14ac:dyDescent="0.25">
      <c r="A181" t="str">
        <f>'QE-Ausw'!E77</f>
        <v>mehr als 40 Stunden</v>
      </c>
      <c r="B181" t="e">
        <f>'QE-Ausw'!F77</f>
        <v>#N/A</v>
      </c>
      <c r="C181" s="12" t="e">
        <f>B181/$B$12</f>
        <v>#N/A</v>
      </c>
    </row>
    <row r="182" spans="1:3" x14ac:dyDescent="0.25">
      <c r="C182" s="12"/>
    </row>
    <row r="183" spans="1:3" x14ac:dyDescent="0.25">
      <c r="A183" s="5" t="s">
        <v>27</v>
      </c>
      <c r="C183" s="12"/>
    </row>
    <row r="184" spans="1:3" x14ac:dyDescent="0.25">
      <c r="A184" t="str">
        <f>'QE-Ausw'!E86</f>
        <v>1 bis 15 Stunden</v>
      </c>
      <c r="B184" t="e">
        <f>'QE-Ausw'!F80</f>
        <v>#N/A</v>
      </c>
      <c r="C184" s="12" t="e">
        <f>B184/$B$12</f>
        <v>#N/A</v>
      </c>
    </row>
    <row r="185" spans="1:3" x14ac:dyDescent="0.25">
      <c r="A185" t="str">
        <f>'QE-Ausw'!E87</f>
        <v>16 bis 20 Stunden</v>
      </c>
      <c r="B185" t="e">
        <f>'QE-Ausw'!F81</f>
        <v>#N/A</v>
      </c>
      <c r="C185" s="12" t="e">
        <f>B185/$B$12</f>
        <v>#N/A</v>
      </c>
    </row>
    <row r="186" spans="1:3" x14ac:dyDescent="0.25">
      <c r="A186" t="str">
        <f>'QE-Ausw'!E88</f>
        <v>21 bis 25 Stunden</v>
      </c>
      <c r="B186" t="e">
        <f>'QE-Ausw'!F82</f>
        <v>#N/A</v>
      </c>
      <c r="C186" s="12" t="e">
        <f>B186/$B$12</f>
        <v>#N/A</v>
      </c>
    </row>
    <row r="187" spans="1:3" x14ac:dyDescent="0.25">
      <c r="A187" t="str">
        <f>'QE-Ausw'!E89</f>
        <v>mehr als 25 Stunden</v>
      </c>
      <c r="B187" t="e">
        <f>'QE-Ausw'!F83</f>
        <v>#N/A</v>
      </c>
      <c r="C187" s="12" t="e">
        <f>B187/$B$12</f>
        <v>#N/A</v>
      </c>
    </row>
    <row r="188" spans="1:3" x14ac:dyDescent="0.25">
      <c r="C188" s="12"/>
    </row>
    <row r="189" spans="1:3" x14ac:dyDescent="0.25">
      <c r="A189" s="5" t="s">
        <v>28</v>
      </c>
      <c r="C189" s="12"/>
    </row>
    <row r="190" spans="1:3" x14ac:dyDescent="0.25">
      <c r="A190" t="str">
        <f>'QE-Ausw'!E92</f>
        <v>1 bis 3 Stunden</v>
      </c>
      <c r="B190" t="e">
        <f>'QE-Ausw'!F86</f>
        <v>#N/A</v>
      </c>
      <c r="C190" s="12" t="e">
        <f>B190/$B$12</f>
        <v>#N/A</v>
      </c>
    </row>
    <row r="191" spans="1:3" x14ac:dyDescent="0.25">
      <c r="A191" t="str">
        <f>'QE-Ausw'!E93</f>
        <v>4 bis 6 Stunden</v>
      </c>
      <c r="B191" t="e">
        <f>'QE-Ausw'!F87</f>
        <v>#N/A</v>
      </c>
      <c r="C191" s="12" t="e">
        <f>B191/$B$12</f>
        <v>#N/A</v>
      </c>
    </row>
    <row r="192" spans="1:3" x14ac:dyDescent="0.25">
      <c r="A192" t="str">
        <f>'QE-Ausw'!E94</f>
        <v>7 bis 9 Stunden</v>
      </c>
      <c r="B192" t="e">
        <f>'QE-Ausw'!F88</f>
        <v>#N/A</v>
      </c>
      <c r="C192" s="12" t="e">
        <f>B192/$B$12</f>
        <v>#N/A</v>
      </c>
    </row>
    <row r="193" spans="1:3" x14ac:dyDescent="0.25">
      <c r="A193" t="str">
        <f>'QE-Ausw'!E95</f>
        <v>mehr als 9 Stunden</v>
      </c>
      <c r="B193" t="e">
        <f>'QE-Ausw'!F89</f>
        <v>#N/A</v>
      </c>
      <c r="C193" s="12" t="e">
        <f>B193/$B$12</f>
        <v>#N/A</v>
      </c>
    </row>
    <row r="194" spans="1:3" x14ac:dyDescent="0.25">
      <c r="C194" s="12"/>
    </row>
    <row r="195" spans="1:3" x14ac:dyDescent="0.25">
      <c r="A195" s="5" t="s">
        <v>29</v>
      </c>
      <c r="C195" s="12"/>
    </row>
    <row r="196" spans="1:3" x14ac:dyDescent="0.25">
      <c r="A196" t="s">
        <v>30</v>
      </c>
      <c r="B196" t="e">
        <f>'QE-Ausw'!F91</f>
        <v>#N/A</v>
      </c>
      <c r="C196" s="12" t="e">
        <f>B196/$B$12</f>
        <v>#N/A</v>
      </c>
    </row>
    <row r="197" spans="1:3" x14ac:dyDescent="0.25">
      <c r="A197" t="s">
        <v>31</v>
      </c>
      <c r="B197" t="e">
        <f>'QE-Ausw'!F92</f>
        <v>#N/A</v>
      </c>
      <c r="C197" s="12" t="e">
        <f>B197/$B$12</f>
        <v>#N/A</v>
      </c>
    </row>
    <row r="198" spans="1:3" x14ac:dyDescent="0.25">
      <c r="A198" t="s">
        <v>32</v>
      </c>
      <c r="B198" t="e">
        <f>'QE-Ausw'!F93</f>
        <v>#N/A</v>
      </c>
      <c r="C198" s="12" t="e">
        <f>B198/$B$12</f>
        <v>#N/A</v>
      </c>
    </row>
    <row r="199" spans="1:3" x14ac:dyDescent="0.25">
      <c r="A199" t="s">
        <v>33</v>
      </c>
      <c r="B199" t="e">
        <f>'QE-Ausw'!F94</f>
        <v>#N/A</v>
      </c>
      <c r="C199" s="12" t="e">
        <f>B199/$B$12</f>
        <v>#N/A</v>
      </c>
    </row>
    <row r="200" spans="1:3" x14ac:dyDescent="0.25">
      <c r="A200" t="s">
        <v>34</v>
      </c>
      <c r="C200" s="12"/>
    </row>
    <row r="201" spans="1:3" x14ac:dyDescent="0.25">
      <c r="C201" s="12"/>
    </row>
    <row r="202" spans="1:3" ht="18.75" customHeight="1" x14ac:dyDescent="0.3">
      <c r="A202" s="56" t="s">
        <v>35</v>
      </c>
      <c r="B202" s="86" t="str">
        <f>CONCATENATE("Austritte: ",$B$13)</f>
        <v>Austritte: 1</v>
      </c>
      <c r="C202" s="85"/>
    </row>
    <row r="203" spans="1:3" ht="18.75" customHeight="1" x14ac:dyDescent="0.3">
      <c r="A203" s="35" t="s">
        <v>36</v>
      </c>
      <c r="B203" s="37"/>
      <c r="C203" s="37"/>
    </row>
    <row r="204" spans="1:3" ht="18.75" customHeight="1" x14ac:dyDescent="0.3">
      <c r="A204" s="14" t="s">
        <v>37</v>
      </c>
    </row>
    <row r="205" spans="1:3" x14ac:dyDescent="0.25">
      <c r="A205" t="s">
        <v>38</v>
      </c>
      <c r="B205">
        <f>B12</f>
        <v>-1</v>
      </c>
    </row>
    <row r="206" spans="1:3" x14ac:dyDescent="0.25">
      <c r="A206" t="s">
        <v>39</v>
      </c>
      <c r="B206">
        <f>B13</f>
        <v>1</v>
      </c>
      <c r="C206" s="12">
        <f>B206/B205</f>
        <v>-1</v>
      </c>
    </row>
    <row r="207" spans="1:3" s="5" customFormat="1" x14ac:dyDescent="0.25">
      <c r="A207" s="78" t="s">
        <v>40</v>
      </c>
      <c r="B207" s="79" t="e">
        <f>'ESF-Ausw'!E95</f>
        <v>#N/A</v>
      </c>
      <c r="C207" s="80" t="e">
        <f>B207/$B$13</f>
        <v>#N/A</v>
      </c>
    </row>
    <row r="208" spans="1:3" x14ac:dyDescent="0.25">
      <c r="A208" s="5"/>
      <c r="C208" s="12"/>
    </row>
    <row r="209" spans="1:3" ht="18.75" customHeight="1" x14ac:dyDescent="0.3">
      <c r="A209" s="14" t="s">
        <v>41</v>
      </c>
      <c r="C209" s="12"/>
    </row>
    <row r="210" spans="1:3" x14ac:dyDescent="0.25">
      <c r="A210" s="38" t="str">
        <f>'ESF-Ausw'!A149</f>
        <v>Nichterwerbstätige TN, die neu auf Arbeitsuche sind (CR01)</v>
      </c>
      <c r="B210" s="38" t="e">
        <f>'ESF-Ausw'!E149</f>
        <v>#N/A</v>
      </c>
      <c r="C210" s="12" t="e">
        <f>B210/Überblick!$B$13</f>
        <v>#N/A</v>
      </c>
    </row>
    <row r="211" spans="1:3" x14ac:dyDescent="0.25">
      <c r="A211" s="38" t="str">
        <f>'ESF-Ausw'!A152</f>
        <v>TN, die eine schulische/berufliche Bildung absolvieren (CR02)</v>
      </c>
      <c r="B211" s="38" t="e">
        <f>'ESF-Ausw'!E152</f>
        <v>#N/A</v>
      </c>
      <c r="C211" s="12" t="e">
        <f>B211/Überblick!$B$13</f>
        <v>#N/A</v>
      </c>
    </row>
    <row r="212" spans="1:3" x14ac:dyDescent="0.25">
      <c r="A212" s="38" t="str">
        <f>'ESF-Ausw'!A155</f>
        <v>TN, die eine Qualifizierung erlangen (CR03)</v>
      </c>
      <c r="B212" s="38" t="e">
        <f>'ESF-Ausw'!E155</f>
        <v>#N/A</v>
      </c>
      <c r="C212" s="12" t="e">
        <f>B212/Überblick!$B$13</f>
        <v>#N/A</v>
      </c>
    </row>
    <row r="213" spans="1:3" x14ac:dyDescent="0.25">
      <c r="A213" s="38" t="str">
        <f>'ESF-Ausw'!A158</f>
        <v>TN, die einen Arbeitsplatz haben, einschließlich Selbständige (CR04)</v>
      </c>
      <c r="B213" s="38" t="e">
        <f>'ESF-Ausw'!E158</f>
        <v>#N/A</v>
      </c>
      <c r="C213" s="12" t="e">
        <f>B213/Überblick!$B$13</f>
        <v>#N/A</v>
      </c>
    </row>
    <row r="214" spans="1:3" ht="45" x14ac:dyDescent="0.25">
      <c r="A214" s="38" t="str">
        <f>'ESF-Ausw'!A161</f>
        <v>Benachteiligte TN, die auf Arbeitsuche sind, eine schulische/berufliche Bildung absolvieren, eine Qualifizierung erlangen, einen Arbeitsplatz haben, einschließlich Selbständige (CR05)</v>
      </c>
      <c r="B214" s="38" t="e">
        <f>'ESF-Ausw'!E161</f>
        <v>#N/A</v>
      </c>
      <c r="C214" s="12" t="e">
        <f>B214/Überblick!$B$13</f>
        <v>#N/A</v>
      </c>
    </row>
    <row r="215" spans="1:3" x14ac:dyDescent="0.25">
      <c r="A215" s="38"/>
      <c r="B215" s="38"/>
      <c r="C215" s="12"/>
    </row>
    <row r="216" spans="1:3" ht="18.75" customHeight="1" x14ac:dyDescent="0.3">
      <c r="A216" s="35" t="s">
        <v>42</v>
      </c>
      <c r="B216" s="37"/>
      <c r="C216" s="37"/>
    </row>
    <row r="217" spans="1:3" x14ac:dyDescent="0.25">
      <c r="A217" s="70" t="s">
        <v>237</v>
      </c>
      <c r="B217" s="77"/>
      <c r="C217" s="69"/>
    </row>
    <row r="218" spans="1:3" s="59" customFormat="1" ht="18.75" customHeight="1" x14ac:dyDescent="0.25">
      <c r="A218" s="71" t="e">
        <f>'QE-Ausw'!H100</f>
        <v>#N/A</v>
      </c>
      <c r="B218" s="77"/>
      <c r="C218" s="69"/>
    </row>
    <row r="219" spans="1:3" x14ac:dyDescent="0.25">
      <c r="A219" s="77" t="str">
        <f>'QE-Ausw'!E101</f>
        <v>Vorzeitiger Programmerfolg</v>
      </c>
      <c r="B219" s="77" t="e">
        <f>'QE-Ausw'!F101</f>
        <v>#N/A</v>
      </c>
      <c r="C219" s="69" t="e">
        <f>B219/Überblick!$B$13</f>
        <v>#N/A</v>
      </c>
    </row>
    <row r="220" spans="1:3" x14ac:dyDescent="0.25">
      <c r="A220" s="77" t="str">
        <f>'QE-Ausw'!E102</f>
        <v xml:space="preserve">Vorzeitiger Programmmisserfolg </v>
      </c>
      <c r="B220" s="77" t="e">
        <f>'QE-Ausw'!F102</f>
        <v>#N/A</v>
      </c>
      <c r="C220" s="69" t="e">
        <f>B220/Überblick!$B$13</f>
        <v>#N/A</v>
      </c>
    </row>
    <row r="221" spans="1:3" x14ac:dyDescent="0.25">
      <c r="A221" s="77" t="str">
        <f>'QE-Ausw'!E103</f>
        <v xml:space="preserve">Persönliche Gründe des/der Teilnehmenden </v>
      </c>
      <c r="B221" s="77" t="e">
        <f>'QE-Ausw'!F103</f>
        <v>#N/A</v>
      </c>
      <c r="C221" s="69" t="e">
        <f>B221/Überblick!$B$13</f>
        <v>#N/A</v>
      </c>
    </row>
    <row r="222" spans="1:3" x14ac:dyDescent="0.25">
      <c r="A222" s="77" t="str">
        <f>'QE-Ausw'!E104</f>
        <v>Berufliche Gründe des/der Teilnehmenden</v>
      </c>
      <c r="B222" s="77" t="e">
        <f>'QE-Ausw'!F104</f>
        <v>#N/A</v>
      </c>
      <c r="C222" s="69" t="e">
        <f>B222/Überblick!$B$13</f>
        <v>#N/A</v>
      </c>
    </row>
    <row r="223" spans="1:3" x14ac:dyDescent="0.25">
      <c r="A223" s="77" t="str">
        <f>'QE-Ausw'!E105</f>
        <v>Vereinbarkeit von Familie und Beruf (bspw. Pflegefall)</v>
      </c>
      <c r="B223" s="77" t="e">
        <f>'QE-Ausw'!F105</f>
        <v>#N/A</v>
      </c>
      <c r="C223" s="69" t="e">
        <f>B223/Überblick!$B$13</f>
        <v>#N/A</v>
      </c>
    </row>
    <row r="224" spans="1:3" x14ac:dyDescent="0.25">
      <c r="A224" s="77" t="str">
        <f>'QE-Ausw'!E106</f>
        <v>Beschäftigungsverbot (bspw. Schwangerschaft)</v>
      </c>
      <c r="B224" s="77" t="e">
        <f>'QE-Ausw'!F106</f>
        <v>#N/A</v>
      </c>
      <c r="C224" s="69" t="e">
        <f>B224/Überblick!$B$13</f>
        <v>#N/A</v>
      </c>
    </row>
    <row r="225" spans="1:3" x14ac:dyDescent="0.25">
      <c r="A225" s="77" t="str">
        <f>'QE-Ausw'!E107</f>
        <v>Finanzielle Gründe</v>
      </c>
      <c r="B225" s="77" t="e">
        <f>'QE-Ausw'!F107</f>
        <v>#N/A</v>
      </c>
      <c r="C225" s="69" t="e">
        <f>B225/Überblick!$B$13</f>
        <v>#N/A</v>
      </c>
    </row>
    <row r="226" spans="1:3" x14ac:dyDescent="0.25">
      <c r="A226" s="77" t="str">
        <f>'QE-Ausw'!E108</f>
        <v>Äußere Umstände (bspw. Umzug)</v>
      </c>
      <c r="B226" s="77" t="e">
        <f>'QE-Ausw'!F108</f>
        <v>#N/A</v>
      </c>
      <c r="C226" s="69" t="e">
        <f>B226/Überblick!$B$13</f>
        <v>#N/A</v>
      </c>
    </row>
    <row r="227" spans="1:3" x14ac:dyDescent="0.25">
      <c r="A227" s="77" t="str">
        <f>'QE-Ausw'!E109</f>
        <v>Abbruch des/der Teilnehmenden ohne Angabe von Gründen</v>
      </c>
      <c r="B227" s="77" t="e">
        <f>'QE-Ausw'!F109</f>
        <v>#N/A</v>
      </c>
      <c r="C227" s="69" t="e">
        <f>B227/Überblick!$B$13</f>
        <v>#N/A</v>
      </c>
    </row>
    <row r="228" spans="1:3" x14ac:dyDescent="0.25">
      <c r="A228" s="77" t="str">
        <f>'QE-Ausw'!E110</f>
        <v>Sonstiges</v>
      </c>
      <c r="B228" s="77" t="e">
        <f>'QE-Ausw'!F110</f>
        <v>#N/A</v>
      </c>
      <c r="C228" s="69" t="e">
        <f>B228/Überblick!$B$13</f>
        <v>#N/A</v>
      </c>
    </row>
    <row r="230" spans="1:3" ht="18.75" customHeight="1" x14ac:dyDescent="0.3">
      <c r="A230" s="14" t="s">
        <v>318</v>
      </c>
      <c r="B230" s="55" t="e">
        <f>'ESF-Ausw'!E107</f>
        <v>#N/A</v>
      </c>
      <c r="C230" s="12"/>
    </row>
    <row r="231" spans="1:3" x14ac:dyDescent="0.25">
      <c r="A231" s="70" t="str">
        <f>'QE-Ausw'!B112</f>
        <v>Art der Qualifikation</v>
      </c>
      <c r="B231" s="68"/>
      <c r="C231" s="69"/>
    </row>
    <row r="232" spans="1:3" s="59" customFormat="1" ht="15.75" x14ac:dyDescent="0.25">
      <c r="A232" s="71" t="e">
        <f>'QE-Ausw'!H112</f>
        <v>#N/A</v>
      </c>
      <c r="B232" s="68"/>
      <c r="C232" s="69"/>
    </row>
    <row r="233" spans="1:3" x14ac:dyDescent="0.25">
      <c r="A233" s="73" t="s">
        <v>311</v>
      </c>
      <c r="B233" s="74" t="e">
        <f>'ESF-Ausw'!E164</f>
        <v>#N/A</v>
      </c>
      <c r="C233" s="75" t="e">
        <f>B233/B$230</f>
        <v>#N/A</v>
      </c>
    </row>
    <row r="234" spans="1:3" x14ac:dyDescent="0.25">
      <c r="A234" s="83" t="str">
        <f>'QE-Ausw'!E114</f>
        <v>Sonstige</v>
      </c>
      <c r="B234" s="68" t="e">
        <f>'QE-Ausw'!F114</f>
        <v>#N/A</v>
      </c>
      <c r="C234" s="69" t="e">
        <f>B234/B$230</f>
        <v>#N/A</v>
      </c>
    </row>
    <row r="235" spans="1:3" s="59" customFormat="1" x14ac:dyDescent="0.25">
      <c r="A235" s="83"/>
      <c r="B235" s="68"/>
      <c r="C235" s="69"/>
    </row>
    <row r="236" spans="1:3" s="59" customFormat="1" x14ac:dyDescent="0.25">
      <c r="A236" s="81" t="e">
        <f>CONCATENATE("Zentraler Ergebnisindikator (n=",B233,") im Verhältnis zu")</f>
        <v>#N/A</v>
      </c>
      <c r="B236" s="68"/>
      <c r="C236" s="69"/>
    </row>
    <row r="237" spans="1:3" s="59" customFormat="1" x14ac:dyDescent="0.25">
      <c r="A237" s="82" t="s">
        <v>315</v>
      </c>
      <c r="B237" s="68">
        <f>B12</f>
        <v>-1</v>
      </c>
      <c r="C237" s="69" t="e">
        <f>$B$233/B237</f>
        <v>#N/A</v>
      </c>
    </row>
    <row r="238" spans="1:3" s="59" customFormat="1" x14ac:dyDescent="0.25">
      <c r="A238" s="72" t="s">
        <v>316</v>
      </c>
      <c r="B238" s="68">
        <f>B13</f>
        <v>1</v>
      </c>
      <c r="C238" s="69" t="e">
        <f t="shared" ref="C238:C239" si="7">$B$233/B238</f>
        <v>#N/A</v>
      </c>
    </row>
    <row r="239" spans="1:3" s="58" customFormat="1" x14ac:dyDescent="0.25">
      <c r="A239" s="72" t="s">
        <v>317</v>
      </c>
      <c r="B239" s="68" t="e">
        <f>B212</f>
        <v>#N/A</v>
      </c>
      <c r="C239" s="69" t="e">
        <f t="shared" si="7"/>
        <v>#N/A</v>
      </c>
    </row>
    <row r="240" spans="1:3" x14ac:dyDescent="0.25">
      <c r="C240" s="12"/>
    </row>
    <row r="241" spans="1:3" ht="18.75" customHeight="1" x14ac:dyDescent="0.3">
      <c r="A241" s="14" t="str">
        <f>'QE-Ausw'!A116</f>
        <v>Statusveränderung</v>
      </c>
      <c r="C241" s="12"/>
    </row>
    <row r="242" spans="1:3" x14ac:dyDescent="0.25">
      <c r="A242" s="70" t="str">
        <f>'QE-Ausw'!B116</f>
        <v>TN hat vier Wochen nach Austritt eine Anstellung als Erzieher/in in Aussicht</v>
      </c>
      <c r="B242" s="68"/>
      <c r="C242" s="69"/>
    </row>
    <row r="243" spans="1:3" s="59" customFormat="1" ht="18.75" customHeight="1" x14ac:dyDescent="0.25">
      <c r="A243" s="71" t="e">
        <f>'QE-Ausw'!H116</f>
        <v>#N/A</v>
      </c>
      <c r="B243" s="68"/>
      <c r="C243" s="69"/>
    </row>
    <row r="244" spans="1:3" x14ac:dyDescent="0.25">
      <c r="A244" s="68" t="str">
        <f>'QE-Ausw'!E117</f>
        <v>nein</v>
      </c>
      <c r="B244" s="68" t="e">
        <f>'QE-Ausw'!F117</f>
        <v>#N/A</v>
      </c>
      <c r="C244" s="69" t="e">
        <f>B244/SUM($B$244:$B$245)</f>
        <v>#N/A</v>
      </c>
    </row>
    <row r="245" spans="1:3" x14ac:dyDescent="0.25">
      <c r="A245" s="68" t="str">
        <f>'QE-Ausw'!E118</f>
        <v>ja</v>
      </c>
      <c r="B245" s="68" t="e">
        <f>'QE-Ausw'!F118</f>
        <v>#N/A</v>
      </c>
      <c r="C245" s="69" t="e">
        <f>B245/SUM($B$244:$B$245)</f>
        <v>#N/A</v>
      </c>
    </row>
    <row r="246" spans="1:3" x14ac:dyDescent="0.25">
      <c r="C246" s="12"/>
    </row>
    <row r="247" spans="1:3" ht="18.75" customHeight="1" x14ac:dyDescent="0.3">
      <c r="A247" s="14" t="str">
        <f>'QE-Ausw'!A120</f>
        <v>Weitere Angaben zur Beschäftigung</v>
      </c>
      <c r="C247" s="12"/>
    </row>
    <row r="248" spans="1:3" x14ac:dyDescent="0.25">
      <c r="A248" s="5" t="str">
        <f>'QE-Ausw'!B120</f>
        <v>TN ist vier Wochen nach Austritt als Erzieher/in angestellt</v>
      </c>
      <c r="C248" s="12"/>
    </row>
    <row r="249" spans="1:3" x14ac:dyDescent="0.25">
      <c r="A249" t="str">
        <f>'QE-Ausw'!E121</f>
        <v>nein</v>
      </c>
      <c r="B249" t="e">
        <f>'QE-Ausw'!F121</f>
        <v>#N/A</v>
      </c>
      <c r="C249" s="12" t="e">
        <f>B249/B$13</f>
        <v>#N/A</v>
      </c>
    </row>
    <row r="250" spans="1:3" x14ac:dyDescent="0.25">
      <c r="A250" t="str">
        <f>'QE-Ausw'!E122</f>
        <v>ja</v>
      </c>
      <c r="B250" t="e">
        <f>'QE-Ausw'!F122</f>
        <v>#N/A</v>
      </c>
      <c r="C250" s="12" t="e">
        <f>B250/B$13</f>
        <v>#N/A</v>
      </c>
    </row>
    <row r="251" spans="1:3" x14ac:dyDescent="0.25">
      <c r="C251" s="12"/>
    </row>
    <row r="252" spans="1:3" x14ac:dyDescent="0.25">
      <c r="A252" s="70" t="str">
        <f>'QE-Ausw'!B123</f>
        <v>Der/die Teilnehmende ist/wird im folgenden Bereich angestellt:</v>
      </c>
      <c r="B252" s="68"/>
      <c r="C252" s="69"/>
    </row>
    <row r="253" spans="1:3" s="59" customFormat="1" x14ac:dyDescent="0.25">
      <c r="A253" s="76" t="e">
        <f>'QE-Ausw'!H123</f>
        <v>#N/A</v>
      </c>
      <c r="B253" s="68"/>
      <c r="C253" s="69"/>
    </row>
    <row r="254" spans="1:3" x14ac:dyDescent="0.25">
      <c r="A254" s="68" t="str">
        <f>'QE-Ausw'!E124</f>
        <v>Kita, am Programm beteiligt</v>
      </c>
      <c r="B254" s="68" t="e">
        <f>'QE-Ausw'!F124</f>
        <v>#N/A</v>
      </c>
      <c r="C254" s="69" t="e">
        <f>B254/SUM($B$254:$B$260)</f>
        <v>#N/A</v>
      </c>
    </row>
    <row r="255" spans="1:3" x14ac:dyDescent="0.25">
      <c r="A255" s="68" t="str">
        <f>'QE-Ausw'!E125</f>
        <v>Kita, nicht am Programm beteiligt</v>
      </c>
      <c r="B255" s="68" t="e">
        <f>'QE-Ausw'!F125</f>
        <v>#N/A</v>
      </c>
      <c r="C255" s="69" t="e">
        <f t="shared" ref="C255:C260" si="8">B255/SUM($B$254:$B$260)</f>
        <v>#N/A</v>
      </c>
    </row>
    <row r="256" spans="1:3" x14ac:dyDescent="0.25">
      <c r="A256" s="68" t="str">
        <f>'QE-Ausw'!E126</f>
        <v>Hort</v>
      </c>
      <c r="B256" s="68" t="e">
        <f>'QE-Ausw'!F126</f>
        <v>#N/A</v>
      </c>
      <c r="C256" s="69" t="e">
        <f t="shared" si="8"/>
        <v>#N/A</v>
      </c>
    </row>
    <row r="257" spans="1:3" x14ac:dyDescent="0.25">
      <c r="A257" s="68" t="str">
        <f>'QE-Ausw'!E127</f>
        <v>Heim</v>
      </c>
      <c r="B257" s="68" t="e">
        <f>'QE-Ausw'!F127</f>
        <v>#N/A</v>
      </c>
      <c r="C257" s="69" t="e">
        <f t="shared" si="8"/>
        <v>#N/A</v>
      </c>
    </row>
    <row r="258" spans="1:3" x14ac:dyDescent="0.25">
      <c r="A258" s="68" t="str">
        <f>'QE-Ausw'!E128</f>
        <v>Jugend(freizeit)-Einrichtung</v>
      </c>
      <c r="B258" s="68" t="e">
        <f>'QE-Ausw'!F128</f>
        <v>#N/A</v>
      </c>
      <c r="C258" s="69" t="e">
        <f t="shared" si="8"/>
        <v>#N/A</v>
      </c>
    </row>
    <row r="259" spans="1:3" x14ac:dyDescent="0.25">
      <c r="A259" s="68" t="str">
        <f>'QE-Ausw'!E129</f>
        <v>Schule</v>
      </c>
      <c r="B259" s="68" t="e">
        <f>'QE-Ausw'!F129</f>
        <v>#N/A</v>
      </c>
      <c r="C259" s="69" t="e">
        <f t="shared" si="8"/>
        <v>#N/A</v>
      </c>
    </row>
    <row r="260" spans="1:3" x14ac:dyDescent="0.25">
      <c r="A260" s="68" t="str">
        <f>'QE-Ausw'!E130</f>
        <v>Sonstiger Bereich</v>
      </c>
      <c r="B260" s="68" t="e">
        <f>'QE-Ausw'!F130</f>
        <v>#N/A</v>
      </c>
      <c r="C260" s="69" t="e">
        <f t="shared" si="8"/>
        <v>#N/A</v>
      </c>
    </row>
    <row r="261" spans="1:3" x14ac:dyDescent="0.25">
      <c r="C261" s="12"/>
    </row>
    <row r="262" spans="1:3" x14ac:dyDescent="0.25">
      <c r="A262" s="70" t="str">
        <f>'QE-Ausw'!B132</f>
        <v>TN wird in folgender Funktion eingestellt (Hinweis: Mehrfachantworten möglich):</v>
      </c>
      <c r="B262" s="68"/>
      <c r="C262" s="69"/>
    </row>
    <row r="263" spans="1:3" s="59" customFormat="1" x14ac:dyDescent="0.25">
      <c r="A263" s="76" t="e">
        <f>'QE-Ausw'!H123</f>
        <v>#N/A</v>
      </c>
      <c r="B263" s="68"/>
      <c r="C263" s="69"/>
    </row>
    <row r="264" spans="1:3" x14ac:dyDescent="0.25">
      <c r="A264" s="68" t="str">
        <f>'QE-Ausw'!E133</f>
        <v>Erzieher/in</v>
      </c>
      <c r="B264" s="68">
        <f>'QE-Ausw'!F133</f>
        <v>0</v>
      </c>
      <c r="C264" s="69" t="e">
        <f>B264/'QE-Ausw'!$F$122</f>
        <v>#N/A</v>
      </c>
    </row>
    <row r="265" spans="1:3" x14ac:dyDescent="0.25">
      <c r="A265" s="68" t="str">
        <f>'QE-Ausw'!E134</f>
        <v>Gruppenleitung</v>
      </c>
      <c r="B265" s="68">
        <f>'QE-Ausw'!F134</f>
        <v>0</v>
      </c>
      <c r="C265" s="69" t="e">
        <f>B265/'QE-Ausw'!$F$122</f>
        <v>#N/A</v>
      </c>
    </row>
    <row r="266" spans="1:3" x14ac:dyDescent="0.25">
      <c r="A266" s="68" t="str">
        <f>'QE-Ausw'!E135</f>
        <v>Zweit- bzw. Ergänzungskraft</v>
      </c>
      <c r="B266" s="68">
        <f>'QE-Ausw'!F135</f>
        <v>0</v>
      </c>
      <c r="C266" s="69" t="e">
        <f>B266/'QE-Ausw'!$F$122</f>
        <v>#N/A</v>
      </c>
    </row>
    <row r="267" spans="1:3" x14ac:dyDescent="0.25">
      <c r="A267" s="68" t="str">
        <f>'QE-Ausw'!E136</f>
        <v>Freigestellte Einrichtungsleitung</v>
      </c>
      <c r="B267" s="68">
        <f>'QE-Ausw'!F136</f>
        <v>0</v>
      </c>
      <c r="C267" s="69" t="e">
        <f>B267/'QE-Ausw'!$F$122</f>
        <v>#N/A</v>
      </c>
    </row>
    <row r="268" spans="1:3" x14ac:dyDescent="0.25">
      <c r="A268" s="68" t="str">
        <f>'QE-Ausw'!E137</f>
        <v>Nicht freigestellte Einrichtungsleitung</v>
      </c>
      <c r="B268" s="68">
        <f>'QE-Ausw'!F137</f>
        <v>0</v>
      </c>
      <c r="C268" s="69" t="e">
        <f>B268/'QE-Ausw'!$F$122</f>
        <v>#N/A</v>
      </c>
    </row>
    <row r="269" spans="1:3" x14ac:dyDescent="0.25">
      <c r="A269" s="68" t="str">
        <f>'QE-Ausw'!E138</f>
        <v>Stellvertretende Einrichtungsleitung</v>
      </c>
      <c r="B269" s="68">
        <f>'QE-Ausw'!F138</f>
        <v>0</v>
      </c>
      <c r="C269" s="69" t="e">
        <f>B269/'QE-Ausw'!$F$122</f>
        <v>#N/A</v>
      </c>
    </row>
    <row r="270" spans="1:3" x14ac:dyDescent="0.25">
      <c r="A270" s="68" t="str">
        <f>'QE-Ausw'!E139</f>
        <v>Förderung von Kindern nach SGB VIII/SGB XII</v>
      </c>
      <c r="B270" s="68">
        <f>'QE-Ausw'!F139</f>
        <v>0</v>
      </c>
      <c r="C270" s="69" t="e">
        <f>B270/'QE-Ausw'!$F$122</f>
        <v>#N/A</v>
      </c>
    </row>
    <row r="271" spans="1:3" x14ac:dyDescent="0.25">
      <c r="A271" s="68" t="str">
        <f>'QE-Ausw'!E140</f>
        <v>Sonstige</v>
      </c>
      <c r="B271" s="68">
        <f>'QE-Ausw'!F140</f>
        <v>0</v>
      </c>
      <c r="C271" s="69" t="e">
        <f>B271/'QE-Ausw'!$F$122</f>
        <v>#N/A</v>
      </c>
    </row>
    <row r="272" spans="1:3" x14ac:dyDescent="0.25">
      <c r="C272" s="12"/>
    </row>
    <row r="273" spans="1:3" ht="18.75" customHeight="1" x14ac:dyDescent="0.3">
      <c r="A273" s="14" t="str">
        <f>'QE-Ausw'!A141</f>
        <v>Projektrückblick</v>
      </c>
      <c r="C273" s="12"/>
    </row>
    <row r="274" spans="1:3" x14ac:dyDescent="0.25">
      <c r="A274" s="5" t="str">
        <f>'QE-Ausw'!B141</f>
        <v>Gesamtzahl der Einrichtungen für die Praxis-Ausbildung</v>
      </c>
      <c r="C274" s="12"/>
    </row>
    <row r="275" spans="1:3" x14ac:dyDescent="0.25">
      <c r="A275" t="str">
        <f>'QE-Ausw'!E142</f>
        <v>0 Einrichtungen</v>
      </c>
      <c r="B275" t="e">
        <f>'QE-Ausw'!F142</f>
        <v>#N/A</v>
      </c>
      <c r="C275" s="12" t="e">
        <f>B275/B$13</f>
        <v>#N/A</v>
      </c>
    </row>
    <row r="276" spans="1:3" x14ac:dyDescent="0.25">
      <c r="A276" t="str">
        <f>'QE-Ausw'!E143</f>
        <v>1 Einrichtung</v>
      </c>
      <c r="B276" t="e">
        <f>'QE-Ausw'!F143</f>
        <v>#N/A</v>
      </c>
      <c r="C276" s="12" t="e">
        <f>B276/B$13</f>
        <v>#N/A</v>
      </c>
    </row>
    <row r="277" spans="1:3" x14ac:dyDescent="0.25">
      <c r="A277" t="str">
        <f>'QE-Ausw'!E144</f>
        <v>2 Einrichtungen</v>
      </c>
      <c r="B277" t="e">
        <f>'QE-Ausw'!F144</f>
        <v>#N/A</v>
      </c>
      <c r="C277" s="12" t="e">
        <f>B277/B$13</f>
        <v>#N/A</v>
      </c>
    </row>
    <row r="278" spans="1:3" x14ac:dyDescent="0.25">
      <c r="A278" t="str">
        <f>'QE-Ausw'!E145</f>
        <v>mehr als 2 Einrichtungen</v>
      </c>
      <c r="B278" t="e">
        <f>'QE-Ausw'!F145</f>
        <v>#N/A</v>
      </c>
      <c r="C278" s="12" t="e">
        <f>B278/B$13</f>
        <v>#N/A</v>
      </c>
    </row>
    <row r="279" spans="1:3" ht="13.5" customHeight="1" x14ac:dyDescent="0.25">
      <c r="C279" s="12"/>
    </row>
    <row r="280" spans="1:3" x14ac:dyDescent="0.25">
      <c r="A280" s="5" t="str">
        <f>'QE-Ausw'!B146</f>
        <v xml:space="preserve">davon Kitas </v>
      </c>
      <c r="C280" s="12"/>
    </row>
    <row r="281" spans="1:3" x14ac:dyDescent="0.25">
      <c r="A281" t="str">
        <f>'QE-Ausw'!E147</f>
        <v>0 Einrichtungen</v>
      </c>
      <c r="B281" t="e">
        <f>'QE-Ausw'!F147</f>
        <v>#N/A</v>
      </c>
      <c r="C281" s="12" t="e">
        <f>B281/B$13</f>
        <v>#N/A</v>
      </c>
    </row>
    <row r="282" spans="1:3" x14ac:dyDescent="0.25">
      <c r="A282" t="str">
        <f>'QE-Ausw'!E148</f>
        <v>1 Einrichtung</v>
      </c>
      <c r="B282" t="e">
        <f>'QE-Ausw'!F148</f>
        <v>#N/A</v>
      </c>
      <c r="C282" s="12" t="e">
        <f>B282/B$13</f>
        <v>#N/A</v>
      </c>
    </row>
    <row r="283" spans="1:3" x14ac:dyDescent="0.25">
      <c r="A283" t="str">
        <f>'QE-Ausw'!E149</f>
        <v>2 Einrichtungen</v>
      </c>
      <c r="B283" t="e">
        <f>'QE-Ausw'!F149</f>
        <v>#N/A</v>
      </c>
      <c r="C283" s="12" t="e">
        <f>B283/B$13</f>
        <v>#N/A</v>
      </c>
    </row>
    <row r="284" spans="1:3" x14ac:dyDescent="0.25">
      <c r="A284" t="str">
        <f>'QE-Ausw'!E150</f>
        <v>mehr als 2 Einrichtungen</v>
      </c>
      <c r="B284" t="e">
        <f>'QE-Ausw'!F150</f>
        <v>#N/A</v>
      </c>
      <c r="C284" s="12" t="e">
        <f>B284/B$13</f>
        <v>#N/A</v>
      </c>
    </row>
    <row r="285" spans="1:3" ht="13.5" customHeight="1" x14ac:dyDescent="0.25">
      <c r="C285" s="12"/>
    </row>
    <row r="286" spans="1:3" x14ac:dyDescent="0.25">
      <c r="A286" s="5" t="str">
        <f>'QE-Ausw'!B151</f>
        <v>davon Hort-Einrichtungen für Kinder im Grundschulalter</v>
      </c>
      <c r="C286" s="12"/>
    </row>
    <row r="287" spans="1:3" x14ac:dyDescent="0.25">
      <c r="A287" t="str">
        <f>'QE-Ausw'!E152</f>
        <v>0 Einrichtungen</v>
      </c>
      <c r="B287" t="e">
        <f>'QE-Ausw'!F152</f>
        <v>#N/A</v>
      </c>
      <c r="C287" s="12" t="e">
        <f>B287/B$13</f>
        <v>#N/A</v>
      </c>
    </row>
    <row r="288" spans="1:3" x14ac:dyDescent="0.25">
      <c r="A288" t="str">
        <f>'QE-Ausw'!E153</f>
        <v>1 Einrichtung</v>
      </c>
      <c r="B288" t="e">
        <f>'QE-Ausw'!F153</f>
        <v>#N/A</v>
      </c>
      <c r="C288" s="12" t="e">
        <f>B288/B$13</f>
        <v>#N/A</v>
      </c>
    </row>
    <row r="289" spans="1:3" x14ac:dyDescent="0.25">
      <c r="A289" t="str">
        <f>'QE-Ausw'!E154</f>
        <v>2 Einrichtungen</v>
      </c>
      <c r="B289" t="e">
        <f>'QE-Ausw'!F154</f>
        <v>#N/A</v>
      </c>
      <c r="C289" s="12" t="e">
        <f>B289/B$13</f>
        <v>#N/A</v>
      </c>
    </row>
    <row r="290" spans="1:3" x14ac:dyDescent="0.25">
      <c r="A290" t="str">
        <f>'QE-Ausw'!E155</f>
        <v>mehr als 2 Einrichtungen</v>
      </c>
      <c r="B290" t="e">
        <f>'QE-Ausw'!F155</f>
        <v>#N/A</v>
      </c>
      <c r="C290" s="12" t="e">
        <f>B290/B$13</f>
        <v>#N/A</v>
      </c>
    </row>
    <row r="291" spans="1:3" ht="13.5" customHeight="1" x14ac:dyDescent="0.25">
      <c r="C291" s="12"/>
    </row>
    <row r="292" spans="1:3" x14ac:dyDescent="0.25">
      <c r="A292" s="5" t="str">
        <f>'QE-Ausw'!B156</f>
        <v>davon sonstige Einrichtungen</v>
      </c>
      <c r="C292" s="12"/>
    </row>
    <row r="293" spans="1:3" x14ac:dyDescent="0.25">
      <c r="A293" t="str">
        <f>'QE-Ausw'!E157</f>
        <v>0 Einrichtungen</v>
      </c>
      <c r="B293" t="e">
        <f>'QE-Ausw'!F157</f>
        <v>#N/A</v>
      </c>
      <c r="C293" s="12" t="e">
        <f>B293/B$13</f>
        <v>#N/A</v>
      </c>
    </row>
    <row r="294" spans="1:3" x14ac:dyDescent="0.25">
      <c r="A294" t="str">
        <f>'QE-Ausw'!E158</f>
        <v>1 Einrichtung</v>
      </c>
      <c r="B294" t="e">
        <f>'QE-Ausw'!F158</f>
        <v>#N/A</v>
      </c>
      <c r="C294" s="12" t="e">
        <f>B294/B$13</f>
        <v>#N/A</v>
      </c>
    </row>
    <row r="295" spans="1:3" x14ac:dyDescent="0.25">
      <c r="A295" t="str">
        <f>'QE-Ausw'!E159</f>
        <v>2 Einrichtungen</v>
      </c>
      <c r="B295" t="e">
        <f>'QE-Ausw'!F159</f>
        <v>#N/A</v>
      </c>
      <c r="C295" s="12" t="e">
        <f>B295/B$13</f>
        <v>#N/A</v>
      </c>
    </row>
    <row r="296" spans="1:3" x14ac:dyDescent="0.25">
      <c r="A296" t="str">
        <f>'QE-Ausw'!E160</f>
        <v>mehr als 2 Einrichtungen</v>
      </c>
      <c r="B296" t="e">
        <f>'QE-Ausw'!F160</f>
        <v>#N/A</v>
      </c>
      <c r="C296" s="12" t="e">
        <f>B296/B$13</f>
        <v>#N/A</v>
      </c>
    </row>
  </sheetData>
  <mergeCells count="4">
    <mergeCell ref="A3:C3"/>
    <mergeCell ref="A2:C2"/>
    <mergeCell ref="B202:C202"/>
    <mergeCell ref="A154:C154"/>
  </mergeCells>
  <pageMargins left="0.7" right="0.7" top="0.75" bottom="0.75" header="0.3" footer="0.3"/>
  <pageSetup paperSize="9" orientation="portrait" r:id="rId1"/>
  <headerFooter differentFirst="1">
    <oddHeader>&amp;CAuswertung der Teilnehmenden im ESF-Programm</oddHeader>
    <oddFooter>&amp;C&amp;P/&amp;N</oddFooter>
    <firstHeader>&amp;R&amp;D</firstHeader>
  </headerFooter>
  <rowBreaks count="1" manualBreakCount="1">
    <brk id="20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4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28.140625" style="4" customWidth="1"/>
    <col min="2" max="2" width="40.28515625" style="48" bestFit="1" customWidth="1"/>
    <col min="4" max="4" width="31.42578125" style="48" customWidth="1"/>
  </cols>
  <sheetData>
    <row r="1" spans="1:6" s="5" customFormat="1" x14ac:dyDescent="0.25">
      <c r="A1" s="6" t="s">
        <v>43</v>
      </c>
      <c r="B1" s="5" t="s">
        <v>44</v>
      </c>
      <c r="C1" s="5" t="s">
        <v>45</v>
      </c>
      <c r="D1" s="5" t="s">
        <v>46</v>
      </c>
      <c r="E1" s="5" t="s">
        <v>47</v>
      </c>
      <c r="F1" s="5" t="s">
        <v>48</v>
      </c>
    </row>
    <row r="2" spans="1:6" s="5" customFormat="1" x14ac:dyDescent="0.25">
      <c r="A2" s="8" t="s">
        <v>38</v>
      </c>
      <c r="B2" s="7" t="s">
        <v>49</v>
      </c>
      <c r="C2" s="10"/>
      <c r="D2" s="10"/>
      <c r="E2" s="10"/>
      <c r="F2" s="10"/>
    </row>
    <row r="3" spans="1:6" x14ac:dyDescent="0.25">
      <c r="A3" t="s">
        <v>11</v>
      </c>
      <c r="B3" t="s">
        <v>50</v>
      </c>
      <c r="D3" t="s">
        <v>51</v>
      </c>
      <c r="E3" t="e">
        <f>SUMPRODUCT((INDEX(Rohdaten!$A$2:$GG$9999,,MATCH(B3,Rohdaten!$1:$1,))&amp;""=C3&amp;"")*(Rohdaten!$A$2:$A$9999&lt;&gt;""))</f>
        <v>#N/A</v>
      </c>
      <c r="F3" t="e">
        <f t="shared" ref="F3:F20" si="0">IF(MATCH(B3,$B:$B,0)=ROW(B3),SUM(E3:E5),"")</f>
        <v>#N/A</v>
      </c>
    </row>
    <row r="4" spans="1:6" x14ac:dyDescent="0.25">
      <c r="B4" t="s">
        <v>50</v>
      </c>
      <c r="C4">
        <v>0</v>
      </c>
      <c r="D4" t="s">
        <v>52</v>
      </c>
      <c r="E4" t="e">
        <f>SUMPRODUCT((INDEX(Rohdaten!$A$2:$GG$9999,,MATCH(B4,Rohdaten!$1:$1,))&amp;""=C4&amp;"")*(Rohdaten!$A$2:$A$9999&lt;&gt;""))</f>
        <v>#N/A</v>
      </c>
      <c r="F4" t="str">
        <f t="shared" si="0"/>
        <v/>
      </c>
    </row>
    <row r="5" spans="1:6" x14ac:dyDescent="0.25">
      <c r="B5" t="s">
        <v>50</v>
      </c>
      <c r="C5">
        <v>1</v>
      </c>
      <c r="D5" t="s">
        <v>53</v>
      </c>
      <c r="E5" t="e">
        <f>SUMPRODUCT((INDEX(Rohdaten!$A$2:$GG$9999,,MATCH(B5,Rohdaten!$1:$1,))&amp;""=C5&amp;"")*(Rohdaten!$A$2:$A$9999&lt;&gt;""))</f>
        <v>#N/A</v>
      </c>
      <c r="F5" t="str">
        <f t="shared" si="0"/>
        <v/>
      </c>
    </row>
    <row r="6" spans="1:6" x14ac:dyDescent="0.25">
      <c r="A6" t="s">
        <v>54</v>
      </c>
      <c r="B6" t="s">
        <v>55</v>
      </c>
      <c r="D6" t="s">
        <v>51</v>
      </c>
      <c r="E6" t="e">
        <f>SUMPRODUCT((INDEX(Rohdaten!$A$2:$GG$9999,,MATCH(B6,Rohdaten!$1:$1,))&amp;""=C6&amp;"")*(Rohdaten!$A$2:$A$9999&lt;&gt;""))</f>
        <v>#N/A</v>
      </c>
      <c r="F6" t="e">
        <f t="shared" si="0"/>
        <v>#N/A</v>
      </c>
    </row>
    <row r="7" spans="1:6" x14ac:dyDescent="0.25">
      <c r="B7" t="s">
        <v>55</v>
      </c>
      <c r="C7">
        <v>0</v>
      </c>
      <c r="D7" t="s">
        <v>56</v>
      </c>
      <c r="E7" t="e">
        <f>SUMPRODUCT((INDEX(Rohdaten!$A$2:$GG$9999,,MATCH(B7,Rohdaten!$1:$1,))&amp;""=C7&amp;"")*(Rohdaten!$A$2:$A$9999&lt;&gt;""))</f>
        <v>#N/A</v>
      </c>
      <c r="F7" t="str">
        <f t="shared" si="0"/>
        <v/>
      </c>
    </row>
    <row r="8" spans="1:6" x14ac:dyDescent="0.25">
      <c r="B8" t="s">
        <v>55</v>
      </c>
      <c r="C8">
        <v>1</v>
      </c>
      <c r="D8" t="s">
        <v>57</v>
      </c>
      <c r="E8" t="e">
        <f>SUMPRODUCT((INDEX(Rohdaten!$A$2:$GG$9999,,MATCH(B8,Rohdaten!$1:$1,))&amp;""=C8&amp;"")*(Rohdaten!$A$2:$A$9999&lt;&gt;""))</f>
        <v>#N/A</v>
      </c>
      <c r="F8" t="str">
        <f t="shared" si="0"/>
        <v/>
      </c>
    </row>
    <row r="9" spans="1:6" x14ac:dyDescent="0.25">
      <c r="A9" t="s">
        <v>58</v>
      </c>
      <c r="B9" t="s">
        <v>59</v>
      </c>
      <c r="D9" t="s">
        <v>51</v>
      </c>
      <c r="E9" t="e">
        <f>SUMPRODUCT((INDEX(Rohdaten!$A$2:$GG$9999,,MATCH(B9,Rohdaten!$1:$1,))&amp;""=C9&amp;"")*(Rohdaten!$A$2:$A$9999&lt;&gt;""))</f>
        <v>#N/A</v>
      </c>
      <c r="F9" t="e">
        <f t="shared" si="0"/>
        <v>#N/A</v>
      </c>
    </row>
    <row r="10" spans="1:6" x14ac:dyDescent="0.25">
      <c r="B10" t="s">
        <v>59</v>
      </c>
      <c r="C10">
        <v>0</v>
      </c>
      <c r="D10" t="s">
        <v>56</v>
      </c>
      <c r="E10" t="e">
        <f>SUMPRODUCT((INDEX(Rohdaten!$A$2:$GG$9999,,MATCH(B10,Rohdaten!$1:$1,))&amp;""=C10&amp;"")*(Rohdaten!$A$2:$A$9999&lt;&gt;""))</f>
        <v>#N/A</v>
      </c>
      <c r="F10" t="str">
        <f t="shared" si="0"/>
        <v/>
      </c>
    </row>
    <row r="11" spans="1:6" x14ac:dyDescent="0.25">
      <c r="B11" t="s">
        <v>59</v>
      </c>
      <c r="C11">
        <v>1</v>
      </c>
      <c r="D11" t="s">
        <v>57</v>
      </c>
      <c r="E11" t="e">
        <f>SUMPRODUCT((INDEX(Rohdaten!$A$2:$GG$9999,,MATCH(B11,Rohdaten!$1:$1,))&amp;""=C11&amp;"")*(Rohdaten!$A$2:$A$9999&lt;&gt;""))</f>
        <v>#N/A</v>
      </c>
      <c r="F11" t="str">
        <f t="shared" si="0"/>
        <v/>
      </c>
    </row>
    <row r="12" spans="1:6" x14ac:dyDescent="0.25">
      <c r="A12" t="s">
        <v>60</v>
      </c>
      <c r="B12" t="s">
        <v>61</v>
      </c>
      <c r="D12" t="s">
        <v>51</v>
      </c>
      <c r="E12" t="e">
        <f>SUMPRODUCT((INDEX(Rohdaten!$A$2:$GG$9999,,MATCH(B12,Rohdaten!$1:$1,))&amp;""=C12&amp;"")*(Rohdaten!$A$2:$A$9999&lt;&gt;""))</f>
        <v>#N/A</v>
      </c>
      <c r="F12" t="e">
        <f t="shared" si="0"/>
        <v>#N/A</v>
      </c>
    </row>
    <row r="13" spans="1:6" x14ac:dyDescent="0.25">
      <c r="B13" t="s">
        <v>61</v>
      </c>
      <c r="C13">
        <v>0</v>
      </c>
      <c r="D13" t="s">
        <v>56</v>
      </c>
      <c r="E13" t="e">
        <f>SUMPRODUCT((INDEX(Rohdaten!$A$2:$GG$9999,,MATCH(B13,Rohdaten!$1:$1,))&amp;""=C13&amp;"")*(Rohdaten!$A$2:$A$9999&lt;&gt;""))</f>
        <v>#N/A</v>
      </c>
      <c r="F13" t="str">
        <f t="shared" si="0"/>
        <v/>
      </c>
    </row>
    <row r="14" spans="1:6" x14ac:dyDescent="0.25">
      <c r="B14" t="s">
        <v>61</v>
      </c>
      <c r="C14">
        <v>1</v>
      </c>
      <c r="D14" t="s">
        <v>57</v>
      </c>
      <c r="E14" t="e">
        <f>SUMPRODUCT((INDEX(Rohdaten!$A$2:$GG$9999,,MATCH(B14,Rohdaten!$1:$1,))&amp;""=C14&amp;"")*(Rohdaten!$A$2:$A$9999&lt;&gt;""))</f>
        <v>#N/A</v>
      </c>
      <c r="F14" t="str">
        <f t="shared" si="0"/>
        <v/>
      </c>
    </row>
    <row r="15" spans="1:6" x14ac:dyDescent="0.25">
      <c r="A15" t="s">
        <v>62</v>
      </c>
      <c r="B15" t="s">
        <v>63</v>
      </c>
      <c r="D15" t="s">
        <v>51</v>
      </c>
      <c r="E15" t="e">
        <f>SUMPRODUCT((INDEX(Rohdaten!$A$2:$GG$9999,,MATCH(B15,Rohdaten!$1:$1,))&amp;""=C15&amp;"")*(Rohdaten!$A$2:$A$9999&lt;&gt;""))</f>
        <v>#N/A</v>
      </c>
      <c r="F15" t="e">
        <f t="shared" si="0"/>
        <v>#N/A</v>
      </c>
    </row>
    <row r="16" spans="1:6" x14ac:dyDescent="0.25">
      <c r="B16" t="s">
        <v>63</v>
      </c>
      <c r="C16">
        <v>0</v>
      </c>
      <c r="D16" t="s">
        <v>56</v>
      </c>
      <c r="E16" t="e">
        <f>SUMPRODUCT((INDEX(Rohdaten!$A$2:$GG$9999,,MATCH(B16,Rohdaten!$1:$1,))&amp;""=C16&amp;"")*(Rohdaten!$A$2:$A$9999&lt;&gt;""))</f>
        <v>#N/A</v>
      </c>
      <c r="F16" t="str">
        <f t="shared" si="0"/>
        <v/>
      </c>
    </row>
    <row r="17" spans="1:6" x14ac:dyDescent="0.25">
      <c r="B17" t="s">
        <v>63</v>
      </c>
      <c r="C17">
        <v>1</v>
      </c>
      <c r="D17" t="s">
        <v>57</v>
      </c>
      <c r="E17" t="e">
        <f>SUMPRODUCT((INDEX(Rohdaten!$A$2:$GG$9999,,MATCH(B17,Rohdaten!$1:$1,))&amp;""=C17&amp;"")*(Rohdaten!$A$2:$A$9999&lt;&gt;""))</f>
        <v>#N/A</v>
      </c>
      <c r="F17" t="str">
        <f t="shared" si="0"/>
        <v/>
      </c>
    </row>
    <row r="18" spans="1:6" x14ac:dyDescent="0.25">
      <c r="A18" t="s">
        <v>64</v>
      </c>
      <c r="B18" t="s">
        <v>65</v>
      </c>
      <c r="D18" t="s">
        <v>51</v>
      </c>
      <c r="E18" t="e">
        <f>SUMPRODUCT((INDEX(Rohdaten!$A$2:$GG$9999,,MATCH(B18,Rohdaten!$1:$1,))&amp;""=C18&amp;"")*(Rohdaten!$A$2:$A$9999&lt;&gt;""))</f>
        <v>#N/A</v>
      </c>
      <c r="F18" t="e">
        <f t="shared" si="0"/>
        <v>#N/A</v>
      </c>
    </row>
    <row r="19" spans="1:6" x14ac:dyDescent="0.25">
      <c r="B19" t="s">
        <v>65</v>
      </c>
      <c r="C19">
        <v>0</v>
      </c>
      <c r="D19" t="s">
        <v>56</v>
      </c>
      <c r="E19" t="e">
        <f>SUMPRODUCT((INDEX(Rohdaten!$A$2:$GG$9999,,MATCH(B19,Rohdaten!$1:$1,))&amp;""=C19&amp;"")*(Rohdaten!$A$2:$A$9999&lt;&gt;""))</f>
        <v>#N/A</v>
      </c>
      <c r="F19" t="str">
        <f t="shared" si="0"/>
        <v/>
      </c>
    </row>
    <row r="20" spans="1:6" x14ac:dyDescent="0.25">
      <c r="B20" t="s">
        <v>65</v>
      </c>
      <c r="C20">
        <v>1</v>
      </c>
      <c r="D20" t="s">
        <v>57</v>
      </c>
      <c r="E20" t="e">
        <f>SUMPRODUCT((INDEX(Rohdaten!$A$2:$GG$9999,,MATCH(B20,Rohdaten!$1:$1,))&amp;""=C20&amp;"")*(Rohdaten!$A$2:$A$9999&lt;&gt;""))</f>
        <v>#N/A</v>
      </c>
      <c r="F20" t="str">
        <f t="shared" si="0"/>
        <v/>
      </c>
    </row>
    <row r="21" spans="1:6" x14ac:dyDescent="0.25">
      <c r="A21" t="s">
        <v>18</v>
      </c>
      <c r="B21" t="s">
        <v>66</v>
      </c>
      <c r="D21" t="s">
        <v>51</v>
      </c>
      <c r="E21" t="e">
        <f>SUMPRODUCT((INDEX(Rohdaten!$A$2:$GG$9999,,MATCH(B21,Rohdaten!$1:$1,))&amp;""=C21&amp;"")*(Rohdaten!$A$2:$A$9999&lt;&gt;""))</f>
        <v>#N/A</v>
      </c>
      <c r="F21" t="e">
        <f t="shared" ref="F21:F31" si="1">IF(MATCH(B21,$B:$B,0)=ROW(B21),SUM(E21:E31),"")</f>
        <v>#N/A</v>
      </c>
    </row>
    <row r="22" spans="1:6" x14ac:dyDescent="0.25">
      <c r="B22" t="s">
        <v>66</v>
      </c>
      <c r="C22">
        <v>0</v>
      </c>
      <c r="D22" s="47" t="s">
        <v>67</v>
      </c>
      <c r="E22" t="e">
        <f>SUMPRODUCT((INDEX(Rohdaten!$A$2:$GG$9999,,MATCH(B22,Rohdaten!$1:$1,))&amp;""=C22&amp;"")*(Rohdaten!$A$2:$A$9999&lt;&gt;""))</f>
        <v>#N/A</v>
      </c>
      <c r="F22" t="str">
        <f t="shared" si="1"/>
        <v/>
      </c>
    </row>
    <row r="23" spans="1:6" x14ac:dyDescent="0.25">
      <c r="B23" t="s">
        <v>66</v>
      </c>
      <c r="C23">
        <v>1</v>
      </c>
      <c r="D23" s="47" t="s">
        <v>68</v>
      </c>
      <c r="E23" t="e">
        <f>SUMPRODUCT((INDEX(Rohdaten!$A$2:$GG$9999,,MATCH(B23,Rohdaten!$1:$1,))&amp;""=C23&amp;"")*(Rohdaten!$A$2:$A$9999&lt;&gt;""))</f>
        <v>#N/A</v>
      </c>
      <c r="F23" t="str">
        <f t="shared" si="1"/>
        <v/>
      </c>
    </row>
    <row r="24" spans="1:6" x14ac:dyDescent="0.25">
      <c r="B24" t="s">
        <v>66</v>
      </c>
      <c r="C24">
        <v>2</v>
      </c>
      <c r="D24" s="47" t="s">
        <v>69</v>
      </c>
      <c r="E24" t="e">
        <f>SUMPRODUCT((INDEX(Rohdaten!$A$2:$GG$9999,,MATCH(B24,Rohdaten!$1:$1,))&amp;""=C24&amp;"")*(Rohdaten!$A$2:$A$9999&lt;&gt;""))</f>
        <v>#N/A</v>
      </c>
      <c r="F24" t="str">
        <f t="shared" si="1"/>
        <v/>
      </c>
    </row>
    <row r="25" spans="1:6" x14ac:dyDescent="0.25">
      <c r="B25" t="s">
        <v>66</v>
      </c>
      <c r="C25">
        <v>3</v>
      </c>
      <c r="D25" s="47" t="s">
        <v>70</v>
      </c>
      <c r="E25" t="e">
        <f>SUMPRODUCT((INDEX(Rohdaten!$A$2:$GG$9999,,MATCH(B25,Rohdaten!$1:$1,))&amp;""=C25&amp;"")*(Rohdaten!$A$2:$A$9999&lt;&gt;""))</f>
        <v>#N/A</v>
      </c>
      <c r="F25" t="str">
        <f t="shared" si="1"/>
        <v/>
      </c>
    </row>
    <row r="26" spans="1:6" x14ac:dyDescent="0.25">
      <c r="B26" t="s">
        <v>66</v>
      </c>
      <c r="C26">
        <v>4</v>
      </c>
      <c r="D26" s="47" t="s">
        <v>71</v>
      </c>
      <c r="E26" t="e">
        <f>SUMPRODUCT((INDEX(Rohdaten!$A$2:$GG$9999,,MATCH(B26,Rohdaten!$1:$1,))&amp;""=C26&amp;"")*(Rohdaten!$A$2:$A$9999&lt;&gt;""))</f>
        <v>#N/A</v>
      </c>
      <c r="F26" t="str">
        <f t="shared" si="1"/>
        <v/>
      </c>
    </row>
    <row r="27" spans="1:6" x14ac:dyDescent="0.25">
      <c r="B27" t="s">
        <v>66</v>
      </c>
      <c r="C27">
        <v>5</v>
      </c>
      <c r="D27" s="47" t="s">
        <v>72</v>
      </c>
      <c r="E27" t="e">
        <f>SUMPRODUCT((INDEX(Rohdaten!$A$2:$GG$9999,,MATCH(B27,Rohdaten!$1:$1,))&amp;""=C27&amp;"")*(Rohdaten!$A$2:$A$9999&lt;&gt;""))</f>
        <v>#N/A</v>
      </c>
      <c r="F27" t="str">
        <f t="shared" si="1"/>
        <v/>
      </c>
    </row>
    <row r="28" spans="1:6" x14ac:dyDescent="0.25">
      <c r="B28" t="s">
        <v>66</v>
      </c>
      <c r="C28">
        <v>6</v>
      </c>
      <c r="D28" s="47" t="s">
        <v>73</v>
      </c>
      <c r="E28" t="e">
        <f>SUMPRODUCT((INDEX(Rohdaten!$A$2:$GG$9999,,MATCH(B28,Rohdaten!$1:$1,))&amp;""=C28&amp;"")*(Rohdaten!$A$2:$A$9999&lt;&gt;""))</f>
        <v>#N/A</v>
      </c>
      <c r="F28" t="str">
        <f t="shared" si="1"/>
        <v/>
      </c>
    </row>
    <row r="29" spans="1:6" x14ac:dyDescent="0.25">
      <c r="B29" t="s">
        <v>66</v>
      </c>
      <c r="C29">
        <v>7</v>
      </c>
      <c r="D29" s="47" t="s">
        <v>74</v>
      </c>
      <c r="E29" t="e">
        <f>SUMPRODUCT((INDEX(Rohdaten!$A$2:$GG$9999,,MATCH(B29,Rohdaten!$1:$1,))&amp;""=C29&amp;"")*(Rohdaten!$A$2:$A$9999&lt;&gt;""))</f>
        <v>#N/A</v>
      </c>
      <c r="F29" t="str">
        <f t="shared" si="1"/>
        <v/>
      </c>
    </row>
    <row r="30" spans="1:6" x14ac:dyDescent="0.25">
      <c r="B30" t="s">
        <v>66</v>
      </c>
      <c r="C30">
        <v>8</v>
      </c>
      <c r="D30" s="47" t="s">
        <v>75</v>
      </c>
      <c r="E30" t="e">
        <f>SUMPRODUCT((INDEX(Rohdaten!$A$2:$GG$9999,,MATCH(B30,Rohdaten!$1:$1,))&amp;""=C30&amp;"")*(Rohdaten!$A$2:$A$9999&lt;&gt;""))</f>
        <v>#N/A</v>
      </c>
      <c r="F30" t="str">
        <f t="shared" si="1"/>
        <v/>
      </c>
    </row>
    <row r="31" spans="1:6" x14ac:dyDescent="0.25">
      <c r="B31" t="s">
        <v>66</v>
      </c>
      <c r="C31">
        <v>9</v>
      </c>
      <c r="D31" s="47" t="s">
        <v>76</v>
      </c>
      <c r="E31" t="e">
        <f>SUMPRODUCT((INDEX(Rohdaten!$A$2:$GG$9999,,MATCH(B31,Rohdaten!$1:$1,))&amp;""=C31&amp;"")*(Rohdaten!$A$2:$A$9999&lt;&gt;""))</f>
        <v>#N/A</v>
      </c>
      <c r="F31" t="str">
        <f t="shared" si="1"/>
        <v/>
      </c>
    </row>
    <row r="32" spans="1:6" x14ac:dyDescent="0.25">
      <c r="A32" t="s">
        <v>77</v>
      </c>
      <c r="B32" t="s">
        <v>78</v>
      </c>
      <c r="D32" t="s">
        <v>51</v>
      </c>
      <c r="E32" t="e">
        <f>SUMPRODUCT((INDEX(Rohdaten!$A$2:$GG$9999,,MATCH(B32,Rohdaten!$1:$1,))&amp;""=C32&amp;"")*(Rohdaten!$A$2:$A$9999&lt;&gt;""))</f>
        <v>#N/A</v>
      </c>
      <c r="F32" t="e">
        <f>IF(MATCH(B32,$B:$B,0)=ROW(B32),SUM(E32:E38),"")</f>
        <v>#N/A</v>
      </c>
    </row>
    <row r="33" spans="1:8" x14ac:dyDescent="0.25">
      <c r="B33" t="s">
        <v>78</v>
      </c>
      <c r="C33">
        <v>0</v>
      </c>
      <c r="D33" t="s">
        <v>79</v>
      </c>
      <c r="E33" t="e">
        <f>SUMPRODUCT((INDEX(Rohdaten!$A$2:$GG$9999,,MATCH(B33,Rohdaten!$1:$1,))&amp;""=C33&amp;"")*(Rohdaten!$A$2:$A$9999&lt;&gt;""))</f>
        <v>#N/A</v>
      </c>
      <c r="F33" t="str">
        <f>IF(MATCH(B33,$B:$B,0)=ROW(B33),SUM(E33:E43),"")</f>
        <v/>
      </c>
    </row>
    <row r="34" spans="1:8" x14ac:dyDescent="0.25">
      <c r="B34" t="s">
        <v>78</v>
      </c>
      <c r="C34">
        <v>1</v>
      </c>
      <c r="D34" t="s">
        <v>80</v>
      </c>
      <c r="E34" t="e">
        <f>SUMPRODUCT((INDEX(Rohdaten!$A$2:$GG$9999,,MATCH(B34,Rohdaten!$1:$1,))&amp;""=C34&amp;"")*(Rohdaten!$A$2:$A$9999&lt;&gt;""))</f>
        <v>#N/A</v>
      </c>
      <c r="F34" t="str">
        <f>IF(MATCH(B34,$B:$B,0)=ROW(B34),SUM(E34:E44),"")</f>
        <v/>
      </c>
    </row>
    <row r="35" spans="1:8" x14ac:dyDescent="0.25">
      <c r="B35" t="s">
        <v>78</v>
      </c>
      <c r="C35">
        <v>2</v>
      </c>
      <c r="D35" t="s">
        <v>81</v>
      </c>
      <c r="E35" t="e">
        <f>SUMPRODUCT((INDEX(Rohdaten!$A$2:$GG$9999,,MATCH(B35,Rohdaten!$1:$1,))&amp;""=C35&amp;"")*(Rohdaten!$A$2:$A$9999&lt;&gt;""))</f>
        <v>#N/A</v>
      </c>
      <c r="F35" t="str">
        <f>IF(MATCH(B35,$B:$B,0)=ROW(B35),SUM(E35:E45),"")</f>
        <v/>
      </c>
    </row>
    <row r="36" spans="1:8" x14ac:dyDescent="0.25">
      <c r="B36" t="s">
        <v>78</v>
      </c>
      <c r="C36">
        <v>3</v>
      </c>
      <c r="D36" t="s">
        <v>82</v>
      </c>
      <c r="E36" t="e">
        <f>SUMPRODUCT((INDEX(Rohdaten!$A$2:$GG$9999,,MATCH(B36,Rohdaten!$1:$1,))&amp;""=C36&amp;"")*(Rohdaten!$A$2:$A$9999&lt;&gt;""))</f>
        <v>#N/A</v>
      </c>
      <c r="F36" t="str">
        <f>IF(MATCH(B36,$B:$B,0)=ROW(B36),SUM(E36:E46),"")</f>
        <v/>
      </c>
    </row>
    <row r="37" spans="1:8" x14ac:dyDescent="0.25">
      <c r="B37" t="s">
        <v>78</v>
      </c>
      <c r="C37">
        <v>4</v>
      </c>
      <c r="D37" t="s">
        <v>83</v>
      </c>
      <c r="E37" t="e">
        <f>SUMPRODUCT((INDEX(Rohdaten!$A$2:$GG$9999,,MATCH(B37,Rohdaten!$1:$1,))&amp;""=C37&amp;"")*(Rohdaten!$A$2:$A$9999&lt;&gt;""))</f>
        <v>#N/A</v>
      </c>
      <c r="F37" t="str">
        <f>IF(MATCH(B37,$B:$B,0)=ROW(B37),SUM(E37:E46),"")</f>
        <v/>
      </c>
    </row>
    <row r="38" spans="1:8" x14ac:dyDescent="0.25">
      <c r="A38" t="s">
        <v>84</v>
      </c>
      <c r="B38" t="s">
        <v>85</v>
      </c>
      <c r="D38" t="s">
        <v>51</v>
      </c>
      <c r="E38" t="e">
        <f>SUMPRODUCT((INDEX(Rohdaten!$A$2:$GG$9999,,MATCH(B38,Rohdaten!$1:$1,))&amp;""=C38&amp;"")*(Rohdaten!$A$2:$A$9999&lt;&gt;""))</f>
        <v>#N/A</v>
      </c>
      <c r="F38" t="e">
        <f>IF(MATCH(B38,$B:$B,0)=ROW(B38),SUM(E38:E40),"")</f>
        <v>#N/A</v>
      </c>
    </row>
    <row r="39" spans="1:8" x14ac:dyDescent="0.25">
      <c r="B39" t="s">
        <v>85</v>
      </c>
      <c r="C39">
        <v>0</v>
      </c>
      <c r="D39" t="s">
        <v>56</v>
      </c>
      <c r="E39" t="e">
        <f>SUMPRODUCT((INDEX(Rohdaten!$A$2:$GG$9999,,MATCH(B39,Rohdaten!$1:$1,))&amp;""=C39&amp;"")*(Rohdaten!$A$2:$A$9999&lt;&gt;""))</f>
        <v>#N/A</v>
      </c>
    </row>
    <row r="40" spans="1:8" x14ac:dyDescent="0.25">
      <c r="B40" t="s">
        <v>85</v>
      </c>
      <c r="C40">
        <v>1</v>
      </c>
      <c r="D40" t="s">
        <v>57</v>
      </c>
      <c r="E40" t="e">
        <f>SUMPRODUCT((INDEX(Rohdaten!$A$2:$GG$9999,,MATCH(B40,Rohdaten!$1:$1,))&amp;""=C40&amp;"")*(Rohdaten!$A$2:$A$9999&lt;&gt;""))</f>
        <v>#N/A</v>
      </c>
    </row>
    <row r="41" spans="1:8" x14ac:dyDescent="0.25">
      <c r="A41" t="s">
        <v>86</v>
      </c>
      <c r="B41" t="s">
        <v>87</v>
      </c>
      <c r="D41" t="s">
        <v>51</v>
      </c>
      <c r="E41" t="e">
        <f>SUMPRODUCT((INDEX(Rohdaten!$A$2:$GG$9999,,MATCH(B41,Rohdaten!$1:$1,))&amp;""=C41&amp;"")*(Rohdaten!$A$2:$A$9999&lt;&gt;""))</f>
        <v>#N/A</v>
      </c>
      <c r="F41" t="e">
        <f>IF(MATCH(B41,$B:$B,0)=ROW(B41),SUM(E41:E43),"")</f>
        <v>#N/A</v>
      </c>
    </row>
    <row r="42" spans="1:8" x14ac:dyDescent="0.25">
      <c r="B42" t="s">
        <v>87</v>
      </c>
      <c r="C42">
        <v>0</v>
      </c>
      <c r="D42" t="s">
        <v>56</v>
      </c>
      <c r="E42" t="e">
        <f>SUMPRODUCT((INDEX(Rohdaten!$A$2:$GG$9999,,MATCH(B42,Rohdaten!$1:$1,))&amp;""=C42&amp;"")*(Rohdaten!$A$2:$A$9999&lt;&gt;""))</f>
        <v>#N/A</v>
      </c>
      <c r="F42" t="str">
        <f>IF(MATCH(B42,$B:$B,0)=ROW(B42),SUM(E42:E51),"")</f>
        <v/>
      </c>
    </row>
    <row r="43" spans="1:8" x14ac:dyDescent="0.25">
      <c r="B43" t="s">
        <v>87</v>
      </c>
      <c r="C43">
        <v>1</v>
      </c>
      <c r="D43" t="s">
        <v>57</v>
      </c>
      <c r="E43" t="e">
        <f>SUMPRODUCT((INDEX(Rohdaten!$A$2:$GG$9999,,MATCH(B43,Rohdaten!$1:$1,))&amp;""=C43&amp;"")*(Rohdaten!$A$2:$A$9999&lt;&gt;""))</f>
        <v>#N/A</v>
      </c>
      <c r="F43" t="str">
        <f>IF(MATCH(B43,$B:$B,0)=ROW(B43),SUM(E43:E52),"")</f>
        <v/>
      </c>
    </row>
    <row r="44" spans="1:8" x14ac:dyDescent="0.25">
      <c r="A44" t="s">
        <v>88</v>
      </c>
      <c r="B44" t="s">
        <v>89</v>
      </c>
      <c r="D44" t="s">
        <v>51</v>
      </c>
      <c r="E44" t="e">
        <f>SUMPRODUCT((INDEX(Rohdaten!$A$2:$GG$9999,,MATCH(B44,Rohdaten!$1:$1,))&amp;""=C44&amp;"")*(Rohdaten!$A$2:$A$9999&lt;&gt;""))</f>
        <v>#N/A</v>
      </c>
      <c r="F44" t="e">
        <f>IF(MATCH(B44,$B:$B,0)=ROW(B44),SUM(E44:E46),"")</f>
        <v>#N/A</v>
      </c>
      <c r="H44" s="51"/>
    </row>
    <row r="45" spans="1:8" x14ac:dyDescent="0.25">
      <c r="B45" t="s">
        <v>89</v>
      </c>
      <c r="C45">
        <v>0</v>
      </c>
      <c r="D45" t="s">
        <v>56</v>
      </c>
      <c r="E45" t="e">
        <f>SUMPRODUCT((INDEX(Rohdaten!$A$2:$GG$9999,,MATCH(B45,Rohdaten!$1:$1,))&amp;""=C45&amp;"")*(Rohdaten!$A$2:$A$9999&lt;&gt;""))</f>
        <v>#N/A</v>
      </c>
      <c r="F45" t="str">
        <f>IF(MATCH(B45,$B:$B,0)=ROW(B45),SUM(E45:E46),"")</f>
        <v/>
      </c>
      <c r="H45" s="51"/>
    </row>
    <row r="46" spans="1:8" x14ac:dyDescent="0.25">
      <c r="B46" t="s">
        <v>89</v>
      </c>
      <c r="C46">
        <v>1</v>
      </c>
      <c r="D46" t="s">
        <v>57</v>
      </c>
      <c r="E46" t="e">
        <f>SUMPRODUCT((INDEX(Rohdaten!$A$2:$GG$9999,,MATCH(B46,Rohdaten!$1:$1,))&amp;""=C46&amp;"")*(Rohdaten!$A$2:$A$9999&lt;&gt;""))</f>
        <v>#N/A</v>
      </c>
      <c r="F46" t="str">
        <f>IF(MATCH(B46,$B:$B,0)=ROW(B46),SUM(E46:E47),"")</f>
        <v/>
      </c>
    </row>
    <row r="47" spans="1:8" x14ac:dyDescent="0.25">
      <c r="A47" t="s">
        <v>90</v>
      </c>
      <c r="B47" s="2" t="s">
        <v>91</v>
      </c>
      <c r="C47" s="1"/>
      <c r="D47" s="3" t="s">
        <v>92</v>
      </c>
      <c r="E47" t="e">
        <f>SUMPRODUCT((INDEX(Rohdaten!$A$2:$GG$9999,,MATCH(B47,Rohdaten!$1:$1,))&amp;""=C47&amp;"")*(Rohdaten!$A$2:$A$9999&lt;&gt;""))</f>
        <v>#N/A</v>
      </c>
      <c r="F47" t="e">
        <f>IF(MATCH(B47,$B:$B,0)=ROW(B47),SUM(E47:E51),"")</f>
        <v>#N/A</v>
      </c>
    </row>
    <row r="48" spans="1:8" x14ac:dyDescent="0.25">
      <c r="B48" t="s">
        <v>91</v>
      </c>
      <c r="C48" s="4">
        <v>0</v>
      </c>
      <c r="D48" s="47" t="s">
        <v>56</v>
      </c>
      <c r="E48" t="e">
        <f>SUMPRODUCT((INDEX(Rohdaten!$A$2:$GG$9999,,MATCH(B48,Rohdaten!$1:$1,))&amp;""=C48&amp;"")*(Rohdaten!$A$2:$A$9999&lt;&gt;""))</f>
        <v>#N/A</v>
      </c>
      <c r="F48" t="str">
        <f t="shared" ref="F48:F57" si="2">IF(MATCH(B48,$B:$B,0)=ROW(B48),SUM(E48:E50),"")</f>
        <v/>
      </c>
    </row>
    <row r="49" spans="1:6" x14ac:dyDescent="0.25">
      <c r="B49" t="s">
        <v>91</v>
      </c>
      <c r="C49" s="4">
        <v>1</v>
      </c>
      <c r="D49" s="47" t="s">
        <v>93</v>
      </c>
      <c r="E49" t="e">
        <f>SUMPRODUCT((INDEX(Rohdaten!$A$2:$GG$9999,,MATCH(B49,Rohdaten!$1:$1,))&amp;""=C49&amp;"")*(Rohdaten!$A$2:$A$9999&lt;&gt;""))</f>
        <v>#N/A</v>
      </c>
      <c r="F49" t="str">
        <f t="shared" si="2"/>
        <v/>
      </c>
    </row>
    <row r="50" spans="1:6" x14ac:dyDescent="0.25">
      <c r="B50" t="s">
        <v>91</v>
      </c>
      <c r="C50" s="4">
        <v>2</v>
      </c>
      <c r="D50" s="47" t="s">
        <v>94</v>
      </c>
      <c r="E50" t="e">
        <f>SUMPRODUCT((INDEX(Rohdaten!$A$2:$GG$9999,,MATCH(B50,Rohdaten!$1:$1,))&amp;""=C50&amp;"")*(Rohdaten!$A$2:$A$9999&lt;&gt;""))</f>
        <v>#N/A</v>
      </c>
      <c r="F50" t="str">
        <f t="shared" si="2"/>
        <v/>
      </c>
    </row>
    <row r="51" spans="1:6" x14ac:dyDescent="0.25">
      <c r="B51" t="s">
        <v>91</v>
      </c>
      <c r="C51" s="4">
        <v>3</v>
      </c>
      <c r="D51" s="47" t="s">
        <v>95</v>
      </c>
      <c r="E51" t="e">
        <f>SUMPRODUCT((INDEX(Rohdaten!$A$2:$GG$9999,,MATCH(B51,Rohdaten!$1:$1,))&amp;""=C51&amp;"")*(Rohdaten!$A$2:$A$9999&lt;&gt;""))</f>
        <v>#N/A</v>
      </c>
      <c r="F51" t="str">
        <f t="shared" si="2"/>
        <v/>
      </c>
    </row>
    <row r="52" spans="1:6" x14ac:dyDescent="0.25">
      <c r="A52" t="s">
        <v>96</v>
      </c>
      <c r="B52" s="2" t="s">
        <v>97</v>
      </c>
      <c r="C52" s="1"/>
      <c r="D52" s="3" t="s">
        <v>92</v>
      </c>
      <c r="E52" t="e">
        <f>SUMPRODUCT((INDEX(Rohdaten!$A$2:$GG$9999,,MATCH(B52,Rohdaten!$1:$1,))&amp;""=C52&amp;"")*(Rohdaten!$A$2:$A$9999&lt;&gt;""))</f>
        <v>#N/A</v>
      </c>
      <c r="F52" t="e">
        <f t="shared" si="2"/>
        <v>#N/A</v>
      </c>
    </row>
    <row r="53" spans="1:6" x14ac:dyDescent="0.25">
      <c r="B53" t="s">
        <v>97</v>
      </c>
      <c r="C53" s="4">
        <v>0</v>
      </c>
      <c r="D53" s="47" t="s">
        <v>56</v>
      </c>
      <c r="E53" t="e">
        <f>SUMPRODUCT((INDEX(Rohdaten!$A$2:$GG$9999,,MATCH(B53,Rohdaten!$1:$1,))&amp;""=C53&amp;"")*(Rohdaten!$A$2:$A$9999&lt;&gt;""))</f>
        <v>#N/A</v>
      </c>
      <c r="F53" t="str">
        <f t="shared" si="2"/>
        <v/>
      </c>
    </row>
    <row r="54" spans="1:6" x14ac:dyDescent="0.25">
      <c r="B54" t="s">
        <v>97</v>
      </c>
      <c r="C54" s="4">
        <v>1</v>
      </c>
      <c r="D54" s="47" t="s">
        <v>57</v>
      </c>
      <c r="E54" t="e">
        <f>SUMPRODUCT((INDEX(Rohdaten!$A$2:$GG$9999,,MATCH(B54,Rohdaten!$1:$1,))&amp;""=C54&amp;"")*(Rohdaten!$A$2:$A$9999&lt;&gt;""))</f>
        <v>#N/A</v>
      </c>
      <c r="F54" t="str">
        <f t="shared" si="2"/>
        <v/>
      </c>
    </row>
    <row r="55" spans="1:6" x14ac:dyDescent="0.25">
      <c r="A55" t="s">
        <v>98</v>
      </c>
      <c r="B55" s="2" t="s">
        <v>99</v>
      </c>
      <c r="C55" s="1"/>
      <c r="D55" s="3" t="s">
        <v>92</v>
      </c>
      <c r="E55" t="e">
        <f>SUMPRODUCT((INDEX(Rohdaten!$A$2:$GG$9999,,MATCH(B55,Rohdaten!$1:$1,))&amp;""=C55&amp;"")*(Rohdaten!$A$2:$A$9999&lt;&gt;""))</f>
        <v>#N/A</v>
      </c>
      <c r="F55" t="e">
        <f t="shared" si="2"/>
        <v>#N/A</v>
      </c>
    </row>
    <row r="56" spans="1:6" x14ac:dyDescent="0.25">
      <c r="B56" t="s">
        <v>99</v>
      </c>
      <c r="C56" s="4">
        <v>0</v>
      </c>
      <c r="D56" s="47" t="s">
        <v>56</v>
      </c>
      <c r="E56" t="e">
        <f>SUMPRODUCT((INDEX(Rohdaten!$A$2:$GG$9999,,MATCH(B56,Rohdaten!$1:$1,))&amp;""=C56&amp;"")*(Rohdaten!$A$2:$A$9999&lt;&gt;""))</f>
        <v>#N/A</v>
      </c>
      <c r="F56" t="str">
        <f t="shared" si="2"/>
        <v/>
      </c>
    </row>
    <row r="57" spans="1:6" x14ac:dyDescent="0.25">
      <c r="B57" t="s">
        <v>99</v>
      </c>
      <c r="C57" s="4">
        <v>1</v>
      </c>
      <c r="D57" s="47" t="s">
        <v>57</v>
      </c>
      <c r="E57" t="e">
        <f>SUMPRODUCT((INDEX(Rohdaten!$A$2:$GG$9999,,MATCH(B57,Rohdaten!$1:$1,))&amp;""=C57&amp;"")*(Rohdaten!$A$2:$A$9999&lt;&gt;""))</f>
        <v>#N/A</v>
      </c>
      <c r="F57" t="str">
        <f t="shared" si="2"/>
        <v/>
      </c>
    </row>
    <row r="58" spans="1:6" x14ac:dyDescent="0.25">
      <c r="A58" t="s">
        <v>100</v>
      </c>
      <c r="B58" s="2" t="s">
        <v>101</v>
      </c>
      <c r="C58" s="1"/>
      <c r="D58" s="3" t="s">
        <v>92</v>
      </c>
      <c r="E58" t="e">
        <f>SUMPRODUCT((INDEX(Rohdaten!$A$2:$GG$9999,,MATCH(B58,Rohdaten!$1:$1,))&amp;""=C58&amp;"")*(Rohdaten!$A$2:$A$9999&lt;&gt;""))</f>
        <v>#N/A</v>
      </c>
      <c r="F58" t="e">
        <f>IF(MATCH(B58,$B:$B,0)=ROW(B58),SUM(E58:E61),"")</f>
        <v>#N/A</v>
      </c>
    </row>
    <row r="59" spans="1:6" x14ac:dyDescent="0.25">
      <c r="B59" t="s">
        <v>101</v>
      </c>
      <c r="C59" s="4">
        <v>0</v>
      </c>
      <c r="D59" s="47" t="s">
        <v>56</v>
      </c>
      <c r="E59" t="e">
        <f>SUMPRODUCT((INDEX(Rohdaten!$A$2:$GG$9999,,MATCH(B59,Rohdaten!$1:$1,))&amp;""=C59&amp;"")*(Rohdaten!$A$2:$A$9999&lt;&gt;""))</f>
        <v>#N/A</v>
      </c>
      <c r="F59" t="str">
        <f t="shared" ref="F59:F76" si="3">IF(MATCH(B59,$B:$B,0)=ROW(B59),SUM(E59:E61),"")</f>
        <v/>
      </c>
    </row>
    <row r="60" spans="1:6" x14ac:dyDescent="0.25">
      <c r="B60" t="s">
        <v>101</v>
      </c>
      <c r="C60" s="4">
        <v>1</v>
      </c>
      <c r="D60" s="47" t="s">
        <v>102</v>
      </c>
      <c r="E60" t="e">
        <f>SUMPRODUCT((INDEX(Rohdaten!$A$2:$GG$9999,,MATCH(B60,Rohdaten!$1:$1,))&amp;""=C60&amp;"")*(Rohdaten!$A$2:$A$9999&lt;&gt;""))</f>
        <v>#N/A</v>
      </c>
      <c r="F60" t="str">
        <f t="shared" si="3"/>
        <v/>
      </c>
    </row>
    <row r="61" spans="1:6" x14ac:dyDescent="0.25">
      <c r="B61" t="s">
        <v>101</v>
      </c>
      <c r="C61" s="4">
        <v>2</v>
      </c>
      <c r="D61" s="47" t="s">
        <v>103</v>
      </c>
      <c r="E61" t="e">
        <f>SUMPRODUCT((INDEX(Rohdaten!$A$2:$GG$9999,,MATCH(B61,Rohdaten!$1:$1,))&amp;""=C61&amp;"")*(Rohdaten!$A$2:$A$9999&lt;&gt;""))</f>
        <v>#N/A</v>
      </c>
      <c r="F61" t="str">
        <f t="shared" si="3"/>
        <v/>
      </c>
    </row>
    <row r="62" spans="1:6" x14ac:dyDescent="0.25">
      <c r="A62" t="s">
        <v>104</v>
      </c>
      <c r="B62" s="2" t="s">
        <v>105</v>
      </c>
      <c r="C62" s="1"/>
      <c r="D62" s="3" t="s">
        <v>92</v>
      </c>
      <c r="E62" t="e">
        <f>SUMPRODUCT((INDEX(Rohdaten!$A$2:$GG$9999,,MATCH(B62,Rohdaten!$1:$1,))&amp;""=C62&amp;"")*(Rohdaten!$A$2:$A$9999&lt;&gt;""))</f>
        <v>#N/A</v>
      </c>
      <c r="F62" t="e">
        <f t="shared" si="3"/>
        <v>#N/A</v>
      </c>
    </row>
    <row r="63" spans="1:6" x14ac:dyDescent="0.25">
      <c r="B63" t="s">
        <v>105</v>
      </c>
      <c r="C63" s="4">
        <v>0</v>
      </c>
      <c r="D63" s="47" t="s">
        <v>56</v>
      </c>
      <c r="E63" t="e">
        <f>SUMPRODUCT((INDEX(Rohdaten!$A$2:$GG$9999,,MATCH(B63,Rohdaten!$1:$1,))&amp;""=C63&amp;"")*(Rohdaten!$A$2:$A$9999&lt;&gt;""))</f>
        <v>#N/A</v>
      </c>
      <c r="F63" t="str">
        <f t="shared" si="3"/>
        <v/>
      </c>
    </row>
    <row r="64" spans="1:6" x14ac:dyDescent="0.25">
      <c r="B64" t="s">
        <v>105</v>
      </c>
      <c r="C64" s="4">
        <v>1</v>
      </c>
      <c r="D64" s="47" t="s">
        <v>57</v>
      </c>
      <c r="E64" t="e">
        <f>SUMPRODUCT((INDEX(Rohdaten!$A$2:$GG$9999,,MATCH(B64,Rohdaten!$1:$1,))&amp;""=C64&amp;"")*(Rohdaten!$A$2:$A$9999&lt;&gt;""))</f>
        <v>#N/A</v>
      </c>
      <c r="F64" t="str">
        <f t="shared" si="3"/>
        <v/>
      </c>
    </row>
    <row r="65" spans="1:6" x14ac:dyDescent="0.25">
      <c r="A65" t="s">
        <v>106</v>
      </c>
      <c r="B65" s="2" t="s">
        <v>107</v>
      </c>
      <c r="C65" s="1"/>
      <c r="D65" s="3" t="s">
        <v>92</v>
      </c>
      <c r="E65" t="e">
        <f>SUMPRODUCT((INDEX(Rohdaten!$A$2:$GG$9999,,MATCH(B65,Rohdaten!$1:$1,))&amp;""=C65&amp;"")*(Rohdaten!$A$2:$A$9999&lt;&gt;""))</f>
        <v>#N/A</v>
      </c>
      <c r="F65" t="e">
        <f t="shared" si="3"/>
        <v>#N/A</v>
      </c>
    </row>
    <row r="66" spans="1:6" x14ac:dyDescent="0.25">
      <c r="B66" t="s">
        <v>107</v>
      </c>
      <c r="C66" s="4">
        <v>0</v>
      </c>
      <c r="D66" s="47" t="s">
        <v>56</v>
      </c>
      <c r="E66" t="e">
        <f>SUMPRODUCT((INDEX(Rohdaten!$A$2:$GG$9999,,MATCH(B66,Rohdaten!$1:$1,))&amp;""=C66&amp;"")*(Rohdaten!$A$2:$A$9999&lt;&gt;""))</f>
        <v>#N/A</v>
      </c>
      <c r="F66" t="str">
        <f t="shared" si="3"/>
        <v/>
      </c>
    </row>
    <row r="67" spans="1:6" x14ac:dyDescent="0.25">
      <c r="B67" t="s">
        <v>107</v>
      </c>
      <c r="C67" s="4">
        <v>1</v>
      </c>
      <c r="D67" s="47" t="s">
        <v>57</v>
      </c>
      <c r="E67" t="e">
        <f>SUMPRODUCT((INDEX(Rohdaten!$A$2:$GG$9999,,MATCH(B67,Rohdaten!$1:$1,))&amp;""=C67&amp;"")*(Rohdaten!$A$2:$A$9999&lt;&gt;""))</f>
        <v>#N/A</v>
      </c>
      <c r="F67" t="str">
        <f t="shared" si="3"/>
        <v/>
      </c>
    </row>
    <row r="68" spans="1:6" x14ac:dyDescent="0.25">
      <c r="A68" t="s">
        <v>108</v>
      </c>
      <c r="B68" s="2" t="s">
        <v>109</v>
      </c>
      <c r="C68" s="1"/>
      <c r="D68" s="3" t="s">
        <v>92</v>
      </c>
      <c r="E68" t="e">
        <f>SUMPRODUCT((INDEX(Rohdaten!$A$2:$GG$9999,,MATCH(B68,Rohdaten!$1:$1,))&amp;""=C68&amp;"")*(Rohdaten!$A$2:$A$9999&lt;&gt;""))</f>
        <v>#N/A</v>
      </c>
      <c r="F68" t="e">
        <f t="shared" si="3"/>
        <v>#N/A</v>
      </c>
    </row>
    <row r="69" spans="1:6" x14ac:dyDescent="0.25">
      <c r="B69" t="s">
        <v>109</v>
      </c>
      <c r="C69" s="4">
        <v>0</v>
      </c>
      <c r="D69" s="47" t="s">
        <v>56</v>
      </c>
      <c r="E69" t="e">
        <f>SUMPRODUCT((INDEX(Rohdaten!$A$2:$GG$9999,,MATCH(B69,Rohdaten!$1:$1,))&amp;""=C69&amp;"")*(Rohdaten!$A$2:$A$9999&lt;&gt;""))</f>
        <v>#N/A</v>
      </c>
      <c r="F69" t="str">
        <f t="shared" si="3"/>
        <v/>
      </c>
    </row>
    <row r="70" spans="1:6" x14ac:dyDescent="0.25">
      <c r="B70" t="s">
        <v>109</v>
      </c>
      <c r="C70" s="4">
        <v>1</v>
      </c>
      <c r="D70" s="47" t="s">
        <v>57</v>
      </c>
      <c r="E70" t="e">
        <f>SUMPRODUCT((INDEX(Rohdaten!$A$2:$GG$9999,,MATCH(B70,Rohdaten!$1:$1,))&amp;""=C70&amp;"")*(Rohdaten!$A$2:$A$9999&lt;&gt;""))</f>
        <v>#N/A</v>
      </c>
      <c r="F70" t="str">
        <f t="shared" si="3"/>
        <v/>
      </c>
    </row>
    <row r="71" spans="1:6" x14ac:dyDescent="0.25">
      <c r="A71" t="s">
        <v>110</v>
      </c>
      <c r="B71" s="2" t="s">
        <v>111</v>
      </c>
      <c r="C71" s="1"/>
      <c r="D71" s="3" t="s">
        <v>92</v>
      </c>
      <c r="E71" t="e">
        <f>SUMPRODUCT((INDEX(Rohdaten!$A$2:$GG$9999,,MATCH(B71,Rohdaten!$1:$1,))&amp;""=C71&amp;"")*(Rohdaten!$A$2:$A$9999&lt;&gt;""))</f>
        <v>#N/A</v>
      </c>
      <c r="F71" t="e">
        <f t="shared" si="3"/>
        <v>#N/A</v>
      </c>
    </row>
    <row r="72" spans="1:6" x14ac:dyDescent="0.25">
      <c r="B72" t="s">
        <v>111</v>
      </c>
      <c r="C72" s="4">
        <v>0</v>
      </c>
      <c r="D72" s="47" t="s">
        <v>56</v>
      </c>
      <c r="E72" t="e">
        <f>SUMPRODUCT((INDEX(Rohdaten!$A$2:$GG$9999,,MATCH(B72,Rohdaten!$1:$1,))&amp;""=C72&amp;"")*(Rohdaten!$A$2:$A$9999&lt;&gt;""))</f>
        <v>#N/A</v>
      </c>
      <c r="F72" t="str">
        <f t="shared" si="3"/>
        <v/>
      </c>
    </row>
    <row r="73" spans="1:6" x14ac:dyDescent="0.25">
      <c r="B73" t="s">
        <v>111</v>
      </c>
      <c r="C73" s="4">
        <v>1</v>
      </c>
      <c r="D73" s="47" t="s">
        <v>57</v>
      </c>
      <c r="E73" t="e">
        <f>SUMPRODUCT((INDEX(Rohdaten!$A$2:$GG$9999,,MATCH(B73,Rohdaten!$1:$1,))&amp;""=C73&amp;"")*(Rohdaten!$A$2:$A$9999&lt;&gt;""))</f>
        <v>#N/A</v>
      </c>
      <c r="F73" t="str">
        <f t="shared" si="3"/>
        <v/>
      </c>
    </row>
    <row r="74" spans="1:6" x14ac:dyDescent="0.25">
      <c r="A74" t="s">
        <v>112</v>
      </c>
      <c r="B74" s="2" t="s">
        <v>113</v>
      </c>
      <c r="C74" s="1"/>
      <c r="D74" s="3" t="s">
        <v>92</v>
      </c>
      <c r="E74" t="e">
        <f>SUMPRODUCT((INDEX(Rohdaten!$A$2:$GG$9999,,MATCH(B74,Rohdaten!$1:$1,))&amp;""=C74&amp;"")*(Rohdaten!$A$2:$A$9999&lt;&gt;""))</f>
        <v>#N/A</v>
      </c>
      <c r="F74" t="e">
        <f t="shared" si="3"/>
        <v>#N/A</v>
      </c>
    </row>
    <row r="75" spans="1:6" x14ac:dyDescent="0.25">
      <c r="B75" t="s">
        <v>113</v>
      </c>
      <c r="C75" s="4">
        <v>0</v>
      </c>
      <c r="D75" s="47" t="s">
        <v>56</v>
      </c>
      <c r="E75" t="e">
        <f>SUMPRODUCT((INDEX(Rohdaten!$A$2:$GG$9999,,MATCH(B75,Rohdaten!$1:$1,))&amp;""=C75&amp;"")*(Rohdaten!$A$2:$A$9999&lt;&gt;""))</f>
        <v>#N/A</v>
      </c>
      <c r="F75" t="str">
        <f t="shared" si="3"/>
        <v/>
      </c>
    </row>
    <row r="76" spans="1:6" x14ac:dyDescent="0.25">
      <c r="B76" t="s">
        <v>113</v>
      </c>
      <c r="C76" s="4">
        <v>1</v>
      </c>
      <c r="D76" s="47" t="s">
        <v>57</v>
      </c>
      <c r="E76" t="e">
        <f>SUMPRODUCT((INDEX(Rohdaten!$A$2:$GG$9999,,MATCH(B76,Rohdaten!$1:$1,))&amp;""=C76&amp;"")*(Rohdaten!$A$2:$A$9999&lt;&gt;""))</f>
        <v>#N/A</v>
      </c>
      <c r="F76" t="str">
        <f t="shared" si="3"/>
        <v/>
      </c>
    </row>
    <row r="77" spans="1:6" x14ac:dyDescent="0.25">
      <c r="A77" t="s">
        <v>114</v>
      </c>
      <c r="B77" s="2" t="s">
        <v>115</v>
      </c>
      <c r="C77" s="1"/>
      <c r="D77" s="3" t="s">
        <v>92</v>
      </c>
      <c r="E77" t="e">
        <f>SUMPRODUCT((INDEX(Rohdaten!$A$2:$GG$9999,,MATCH(B77,Rohdaten!$1:$1,))&amp;""=C77&amp;"")*(Rohdaten!$A$2:$A$9999&lt;&gt;""))</f>
        <v>#N/A</v>
      </c>
      <c r="F77" t="e">
        <f>IF(MATCH(B77,$B:$B,0)=ROW(B77),SUM(E77:E80),"")</f>
        <v>#N/A</v>
      </c>
    </row>
    <row r="78" spans="1:6" x14ac:dyDescent="0.25">
      <c r="B78" t="s">
        <v>115</v>
      </c>
      <c r="C78" s="4">
        <v>0</v>
      </c>
      <c r="D78" s="47" t="s">
        <v>56</v>
      </c>
      <c r="E78" t="e">
        <f>SUMPRODUCT((INDEX(Rohdaten!$A$2:$GG$9999,,MATCH(B78,Rohdaten!$1:$1,))&amp;""=C78&amp;"")*(Rohdaten!$A$2:$A$9999&lt;&gt;""))</f>
        <v>#N/A</v>
      </c>
      <c r="F78" t="str">
        <f t="shared" ref="F78:F84" si="4">IF(MATCH(B78,$B:$B,0)=ROW(B78),SUM(E78:E80),"")</f>
        <v/>
      </c>
    </row>
    <row r="79" spans="1:6" x14ac:dyDescent="0.25">
      <c r="B79" t="s">
        <v>115</v>
      </c>
      <c r="C79" s="4">
        <v>1</v>
      </c>
      <c r="D79" s="47" t="s">
        <v>57</v>
      </c>
      <c r="E79" t="e">
        <f>SUMPRODUCT((INDEX(Rohdaten!$A$2:$GG$9999,,MATCH(B79,Rohdaten!$1:$1,))&amp;""=C79&amp;"")*(Rohdaten!$A$2:$A$9999&lt;&gt;""))</f>
        <v>#N/A</v>
      </c>
      <c r="F79" t="str">
        <f t="shared" si="4"/>
        <v/>
      </c>
    </row>
    <row r="80" spans="1:6" x14ac:dyDescent="0.25">
      <c r="B80" t="s">
        <v>115</v>
      </c>
      <c r="C80" s="4">
        <v>2</v>
      </c>
      <c r="D80" s="47" t="s">
        <v>116</v>
      </c>
      <c r="E80" t="e">
        <f>SUMPRODUCT((INDEX(Rohdaten!$A$2:$GG$9999,,MATCH(B80,Rohdaten!$1:$1,))&amp;""=C80&amp;"")*(Rohdaten!$A$2:$A$9999&lt;&gt;""))</f>
        <v>#N/A</v>
      </c>
      <c r="F80" t="str">
        <f t="shared" si="4"/>
        <v/>
      </c>
    </row>
    <row r="81" spans="1:6" x14ac:dyDescent="0.25">
      <c r="A81" t="s">
        <v>117</v>
      </c>
      <c r="B81" s="2" t="s">
        <v>118</v>
      </c>
      <c r="C81" s="1"/>
      <c r="D81" s="3" t="s">
        <v>92</v>
      </c>
      <c r="E81" t="e">
        <f>SUMPRODUCT((INDEX(Rohdaten!$A$2:$GG$9999,,MATCH(B81,Rohdaten!$1:$1,))&amp;""=C81&amp;"")*(Rohdaten!$A$2:$A$9999&lt;&gt;""))</f>
        <v>#N/A</v>
      </c>
      <c r="F81" t="e">
        <f t="shared" si="4"/>
        <v>#N/A</v>
      </c>
    </row>
    <row r="82" spans="1:6" x14ac:dyDescent="0.25">
      <c r="B82" t="s">
        <v>118</v>
      </c>
      <c r="C82" s="4">
        <v>0</v>
      </c>
      <c r="D82" s="47" t="s">
        <v>56</v>
      </c>
      <c r="E82" t="e">
        <f>SUMPRODUCT((INDEX(Rohdaten!$A$2:$GG$9999,,MATCH(B82,Rohdaten!$1:$1,))&amp;""=C82&amp;"")*(Rohdaten!$A$2:$A$9999&lt;&gt;""))</f>
        <v>#N/A</v>
      </c>
      <c r="F82" t="str">
        <f t="shared" si="4"/>
        <v/>
      </c>
    </row>
    <row r="83" spans="1:6" x14ac:dyDescent="0.25">
      <c r="B83" t="s">
        <v>118</v>
      </c>
      <c r="C83" s="4">
        <v>1</v>
      </c>
      <c r="D83" s="47" t="s">
        <v>57</v>
      </c>
      <c r="E83" t="e">
        <f>SUMPRODUCT((INDEX(Rohdaten!$A$2:$GG$9999,,MATCH(B83,Rohdaten!$1:$1,))&amp;""=C83&amp;"")*(Rohdaten!$A$2:$A$9999&lt;&gt;""))</f>
        <v>#N/A</v>
      </c>
      <c r="F83" t="str">
        <f t="shared" si="4"/>
        <v/>
      </c>
    </row>
    <row r="84" spans="1:6" x14ac:dyDescent="0.25">
      <c r="A84" t="s">
        <v>119</v>
      </c>
      <c r="B84" s="2" t="s">
        <v>120</v>
      </c>
      <c r="C84" s="1"/>
      <c r="D84" s="3" t="s">
        <v>92</v>
      </c>
      <c r="E84" t="e">
        <f>SUMPRODUCT((INDEX(Rohdaten!$A$2:$GG$9999,,MATCH(B84,Rohdaten!$1:$1,))&amp;""=C84&amp;"")*(Rohdaten!$A$2:$A$9999&lt;&gt;""))</f>
        <v>#N/A</v>
      </c>
      <c r="F84" t="e">
        <f t="shared" si="4"/>
        <v>#N/A</v>
      </c>
    </row>
    <row r="85" spans="1:6" x14ac:dyDescent="0.25">
      <c r="B85" t="s">
        <v>120</v>
      </c>
      <c r="C85" s="4">
        <v>0</v>
      </c>
      <c r="D85" s="47" t="s">
        <v>56</v>
      </c>
      <c r="E85" t="e">
        <f>SUMPRODUCT((INDEX(Rohdaten!$A$2:$GG$9999,,MATCH(B85,Rohdaten!$1:$1,))&amp;""=C85&amp;"")*(Rohdaten!$A$2:$A$9999&lt;&gt;""))</f>
        <v>#N/A</v>
      </c>
      <c r="F85" t="str">
        <f>IF(MATCH(B85,$B:$B,0)=ROW(B85),SUM(E85:E93),"")</f>
        <v/>
      </c>
    </row>
    <row r="86" spans="1:6" x14ac:dyDescent="0.25">
      <c r="B86" t="s">
        <v>120</v>
      </c>
      <c r="C86" s="4">
        <v>1</v>
      </c>
      <c r="D86" s="47" t="s">
        <v>57</v>
      </c>
      <c r="E86" t="e">
        <f>SUMPRODUCT((INDEX(Rohdaten!$A$2:$GG$9999,,MATCH(B86,Rohdaten!$1:$1,))&amp;""=C86&amp;"")*(Rohdaten!$A$2:$A$9999&lt;&gt;""))</f>
        <v>#N/A</v>
      </c>
      <c r="F86" t="str">
        <f>IF(MATCH(B86,$B:$B,0)=ROW(B86),SUM(E86:E94),"")</f>
        <v/>
      </c>
    </row>
    <row r="87" spans="1:6" x14ac:dyDescent="0.25">
      <c r="A87" t="s">
        <v>14</v>
      </c>
      <c r="B87" t="s">
        <v>121</v>
      </c>
      <c r="C87" s="4">
        <v>20</v>
      </c>
      <c r="D87" s="47" t="s">
        <v>122</v>
      </c>
      <c r="E87" t="e">
        <f>SUMPRODUCT((INDEX(Rohdaten!$A$2:$GG$9999,,MATCH(B87,Rohdaten!$1:$1,))&amp;""&lt;C87&amp;"")*(Rohdaten!$A$2:$A$9999&lt;&gt;""))</f>
        <v>#N/A</v>
      </c>
      <c r="F87" t="e">
        <f>IF(MATCH(B87,$B:$B,0)=ROW(B87),SUM(E87:E90),"")</f>
        <v>#N/A</v>
      </c>
    </row>
    <row r="88" spans="1:6" x14ac:dyDescent="0.25">
      <c r="B88" t="s">
        <v>121</v>
      </c>
      <c r="C88" s="4">
        <v>30</v>
      </c>
      <c r="D88" s="47" t="s">
        <v>123</v>
      </c>
      <c r="E88" t="e">
        <f>SUMPRODUCT((INDEX(Rohdaten!$A$2:$GG$9999,,MATCH(B88,Rohdaten!$1:$1,))&amp;""&lt;C88&amp;"")*(Rohdaten!$A$2:$A$9999&lt;&gt;""))-E87</f>
        <v>#N/A</v>
      </c>
    </row>
    <row r="89" spans="1:6" x14ac:dyDescent="0.25">
      <c r="B89" t="s">
        <v>121</v>
      </c>
      <c r="C89" s="4">
        <v>40</v>
      </c>
      <c r="D89" s="47" t="s">
        <v>124</v>
      </c>
      <c r="E89" t="e">
        <f>SUMPRODUCT((INDEX(Rohdaten!$A$2:$GG$9999,,MATCH(B89,Rohdaten!$1:$1,))&amp;""&lt;C89&amp;"")*(Rohdaten!$A$2:$A$9999&lt;&gt;""))-E88-E87</f>
        <v>#N/A</v>
      </c>
    </row>
    <row r="90" spans="1:6" x14ac:dyDescent="0.25">
      <c r="B90" t="s">
        <v>121</v>
      </c>
      <c r="C90" s="4">
        <v>40</v>
      </c>
      <c r="D90" s="47" t="s">
        <v>125</v>
      </c>
      <c r="E90" t="e">
        <f>SUMPRODUCT((INDEX(Rohdaten!$A$2:$GG$9999,,MATCH(B90,Rohdaten!$1:$1,))&amp;""&gt;=C90&amp;"")*(Rohdaten!$A$2:$A$9999&lt;&gt;""))</f>
        <v>#N/A</v>
      </c>
    </row>
    <row r="91" spans="1:6" x14ac:dyDescent="0.25">
      <c r="C91" s="4"/>
      <c r="D91" s="47"/>
    </row>
    <row r="92" spans="1:6" x14ac:dyDescent="0.25">
      <c r="A92" s="7" t="s">
        <v>126</v>
      </c>
      <c r="B92" s="7" t="s">
        <v>127</v>
      </c>
      <c r="C92" s="8"/>
      <c r="D92" s="9"/>
      <c r="E92" s="7"/>
      <c r="F92" s="7"/>
    </row>
    <row r="93" spans="1:6" x14ac:dyDescent="0.25">
      <c r="A93" t="s">
        <v>128</v>
      </c>
      <c r="B93" t="s">
        <v>129</v>
      </c>
      <c r="C93" s="1"/>
      <c r="D93" s="3" t="s">
        <v>92</v>
      </c>
      <c r="E93" t="e">
        <f>SUMPRODUCT((INDEX(Rohdaten!$A$2:$GG$9999,,MATCH(B93,Rohdaten!$1:$1,))&amp;""=C93&amp;"")*(INDEX(Rohdaten!$A$2:$GG$9999,,MATCH("end_date",Rohdaten!$1:$1,))&lt;&gt;""))</f>
        <v>#N/A</v>
      </c>
      <c r="F93" t="e">
        <f>IF(MATCH(B93,$B:$B,0)=ROW(B93),SUM(E93:E95),"")</f>
        <v>#N/A</v>
      </c>
    </row>
    <row r="94" spans="1:6" x14ac:dyDescent="0.25">
      <c r="B94" t="s">
        <v>129</v>
      </c>
      <c r="C94" s="4">
        <v>0</v>
      </c>
      <c r="D94" s="47" t="s">
        <v>56</v>
      </c>
      <c r="E94" t="e">
        <f>SUMPRODUCT((INDEX(Rohdaten!$A$2:$GG$9999,,MATCH(B94,Rohdaten!$1:$1,))&amp;""=C94&amp;"")*(INDEX(Rohdaten!$A$2:$GG$9999,,MATCH("end_date",Rohdaten!$1:$1,))&lt;&gt;""))</f>
        <v>#N/A</v>
      </c>
      <c r="F94" t="str">
        <f>IF(MATCH(B94,$B:$B,0)=ROW(B94),SUM(E94:E96),"")</f>
        <v/>
      </c>
    </row>
    <row r="95" spans="1:6" x14ac:dyDescent="0.25">
      <c r="B95" t="s">
        <v>129</v>
      </c>
      <c r="C95" s="4">
        <v>1</v>
      </c>
      <c r="D95" s="47" t="s">
        <v>57</v>
      </c>
      <c r="E95" t="e">
        <f>SUMPRODUCT((INDEX(Rohdaten!$A$2:$GG$9999,,MATCH(B95,Rohdaten!$1:$1,))&amp;""=C95&amp;"")*(INDEX(Rohdaten!$A$2:$GG$9999,,MATCH("end_date",Rohdaten!$1:$1,))&lt;&gt;""))</f>
        <v>#N/A</v>
      </c>
      <c r="F95" t="str">
        <f>IF(MATCH(B95,$B:$B,0)=ROW(B95),SUM(E95:E97),"")</f>
        <v/>
      </c>
    </row>
    <row r="96" spans="1:6" x14ac:dyDescent="0.25">
      <c r="A96" t="s">
        <v>130</v>
      </c>
      <c r="B96" s="2" t="s">
        <v>131</v>
      </c>
      <c r="C96" s="1"/>
      <c r="D96" s="3" t="s">
        <v>92</v>
      </c>
      <c r="E96" t="e">
        <f>SUMPRODUCT((INDEX(Rohdaten!$A$2:$GG$9999,,MATCH(B96,Rohdaten!$1:$1,))&amp;""=C96&amp;"")*(INDEX(Rohdaten!$A$2:$GG$9999,,MATCH("end_date",Rohdaten!$1:$1,))&lt;&gt;""))</f>
        <v>#N/A</v>
      </c>
      <c r="F96" t="e">
        <f>IF(MATCH(B96,$B:$B,0)=ROW(B96),SUM(E96:E98),"")</f>
        <v>#N/A</v>
      </c>
    </row>
    <row r="97" spans="1:6" x14ac:dyDescent="0.25">
      <c r="B97" t="s">
        <v>131</v>
      </c>
      <c r="C97" s="4">
        <v>0</v>
      </c>
      <c r="D97" s="47" t="s">
        <v>56</v>
      </c>
      <c r="E97" t="e">
        <f>SUMPRODUCT((INDEX(Rohdaten!$A$2:$GG$9999,,MATCH(B97,Rohdaten!$1:$1,))&amp;""=C97&amp;"")*(INDEX(Rohdaten!$A$2:$GG$9999,,MATCH("end_date",Rohdaten!$1:$1,))&lt;&gt;""))</f>
        <v>#N/A</v>
      </c>
      <c r="F97" t="str">
        <f>IF(MATCH(B97,$B:$B,0)=ROW(B97),SUM(E97:E98),"")</f>
        <v/>
      </c>
    </row>
    <row r="98" spans="1:6" x14ac:dyDescent="0.25">
      <c r="B98" t="s">
        <v>131</v>
      </c>
      <c r="C98" s="4">
        <v>1</v>
      </c>
      <c r="D98" s="47" t="s">
        <v>57</v>
      </c>
      <c r="E98" t="e">
        <f>SUMPRODUCT((INDEX(Rohdaten!$A$2:$GG$9999,,MATCH(B98,Rohdaten!$1:$1,))&amp;""=C98&amp;"")*(INDEX(Rohdaten!$A$2:$GG$9999,,MATCH("end_date",Rohdaten!$1:$1,))&lt;&gt;""))</f>
        <v>#N/A</v>
      </c>
      <c r="F98" t="str">
        <f>IF(MATCH(B98,$B:$B,0)=ROW(B98),SUM(E98:E98),"")</f>
        <v/>
      </c>
    </row>
    <row r="99" spans="1:6" x14ac:dyDescent="0.25">
      <c r="A99" t="s">
        <v>132</v>
      </c>
      <c r="B99" s="2" t="s">
        <v>133</v>
      </c>
      <c r="C99" s="1"/>
      <c r="D99" s="3" t="s">
        <v>92</v>
      </c>
      <c r="E99" t="e">
        <f>SUMPRODUCT((INDEX(Rohdaten!$A$2:$GG$9999,,MATCH(B99,Rohdaten!$1:$1,))&amp;""=C99&amp;"")*(INDEX(Rohdaten!$A$2:$GG$9999,,MATCH("end_date",Rohdaten!$1:$1,))&lt;&gt;""))</f>
        <v>#N/A</v>
      </c>
      <c r="F99" t="e">
        <f>IF(MATCH(B99,$B:$B,0)=ROW(B99),SUM(E99:E101),"")</f>
        <v>#N/A</v>
      </c>
    </row>
    <row r="100" spans="1:6" x14ac:dyDescent="0.25">
      <c r="B100" t="s">
        <v>133</v>
      </c>
      <c r="C100" s="4">
        <v>0</v>
      </c>
      <c r="D100" s="47" t="s">
        <v>56</v>
      </c>
      <c r="E100" t="e">
        <f>SUMPRODUCT((INDEX(Rohdaten!$A$2:$GG$9999,,MATCH(B100,Rohdaten!$1:$1,))&amp;""=C100&amp;"")*(INDEX(Rohdaten!$A$2:$GG$9999,,MATCH("end_date",Rohdaten!$1:$1,))&lt;&gt;""))</f>
        <v>#N/A</v>
      </c>
      <c r="F100" t="str">
        <f>IF(MATCH(B100,$B:$B,0)=ROW(B100),SUM(E100:E102),"")</f>
        <v/>
      </c>
    </row>
    <row r="101" spans="1:6" x14ac:dyDescent="0.25">
      <c r="B101" t="s">
        <v>133</v>
      </c>
      <c r="C101" s="4">
        <v>1</v>
      </c>
      <c r="D101" s="47" t="s">
        <v>57</v>
      </c>
      <c r="E101" t="e">
        <f>SUMPRODUCT((INDEX(Rohdaten!$A$2:$GG$9999,,MATCH(B101,Rohdaten!$1:$1,))&amp;""=C101&amp;"")*(INDEX(Rohdaten!$A$2:$GG$9999,,MATCH("end_date",Rohdaten!$1:$1,))&lt;&gt;""))</f>
        <v>#N/A</v>
      </c>
      <c r="F101" t="str">
        <f>IF(MATCH(B101,$B:$B,0)=ROW(B101),SUM(E101:E103),"")</f>
        <v/>
      </c>
    </row>
    <row r="102" spans="1:6" x14ac:dyDescent="0.25">
      <c r="A102" t="s">
        <v>134</v>
      </c>
      <c r="B102" s="2" t="s">
        <v>135</v>
      </c>
      <c r="C102" s="1"/>
      <c r="D102" s="3" t="s">
        <v>92</v>
      </c>
      <c r="E102" t="e">
        <f>SUMPRODUCT((INDEX(Rohdaten!$A$2:$GG$9999,,MATCH(B102,Rohdaten!$1:$1,))&amp;""=C102&amp;"")*(INDEX(Rohdaten!$A$2:$GG$9999,,MATCH("end_date",Rohdaten!$1:$1,))&lt;&gt;""))</f>
        <v>#N/A</v>
      </c>
      <c r="F102" t="e">
        <f>IF(MATCH(B102,$B:$B,0)=ROW(B102),SUM(E102:E104),"")</f>
        <v>#N/A</v>
      </c>
    </row>
    <row r="103" spans="1:6" x14ac:dyDescent="0.25">
      <c r="B103" t="s">
        <v>135</v>
      </c>
      <c r="C103" s="4">
        <v>0</v>
      </c>
      <c r="D103" s="47" t="s">
        <v>56</v>
      </c>
      <c r="E103" t="e">
        <f>SUMPRODUCT((INDEX(Rohdaten!$A$2:$GG$9999,,MATCH(B103,Rohdaten!$1:$1,))&amp;""=C103&amp;"")*(INDEX(Rohdaten!$A$2:$GG$9999,,MATCH("end_date",Rohdaten!$1:$1,))&lt;&gt;""))</f>
        <v>#N/A</v>
      </c>
      <c r="F103" t="str">
        <f>IF(MATCH(B103,$B:$B,0)=ROW(B103),SUM(E103:E104),"")</f>
        <v/>
      </c>
    </row>
    <row r="104" spans="1:6" x14ac:dyDescent="0.25">
      <c r="B104" t="s">
        <v>135</v>
      </c>
      <c r="C104" s="4">
        <v>1</v>
      </c>
      <c r="D104" s="47" t="s">
        <v>57</v>
      </c>
      <c r="E104" t="e">
        <f>SUMPRODUCT((INDEX(Rohdaten!$A$2:$GG$9999,,MATCH(B104,Rohdaten!$1:$1,))&amp;""=C104&amp;"")*(INDEX(Rohdaten!$A$2:$GG$9999,,MATCH("end_date",Rohdaten!$1:$1,))&lt;&gt;""))</f>
        <v>#N/A</v>
      </c>
      <c r="F104" t="str">
        <f>IF(MATCH(B104,$B:$B,0)=ROW(B104),SUM(E104:E104),"")</f>
        <v/>
      </c>
    </row>
    <row r="105" spans="1:6" x14ac:dyDescent="0.25">
      <c r="A105" t="s">
        <v>136</v>
      </c>
      <c r="B105" s="2" t="s">
        <v>137</v>
      </c>
      <c r="C105" s="1"/>
      <c r="D105" s="3" t="s">
        <v>92</v>
      </c>
      <c r="E105" t="e">
        <f>SUMPRODUCT((INDEX(Rohdaten!$A$2:$GG$9999,,MATCH(B105,Rohdaten!$1:$1,))&amp;""=C105&amp;"")*(INDEX(Rohdaten!$A$2:$GG$9999,,MATCH("end_date",Rohdaten!$1:$1,))&lt;&gt;""))</f>
        <v>#N/A</v>
      </c>
      <c r="F105" t="e">
        <f>IF(MATCH(B105,$B:$B,0)=ROW(B105),SUM(E105:E107),"")</f>
        <v>#N/A</v>
      </c>
    </row>
    <row r="106" spans="1:6" x14ac:dyDescent="0.25">
      <c r="B106" s="2" t="s">
        <v>137</v>
      </c>
      <c r="C106" s="4">
        <v>0</v>
      </c>
      <c r="D106" s="47" t="s">
        <v>56</v>
      </c>
      <c r="E106" t="e">
        <f>SUMPRODUCT((INDEX(Rohdaten!$A$2:$GG$9999,,MATCH(B106,Rohdaten!$1:$1,))&amp;""=C106&amp;"")*(INDEX(Rohdaten!$A$2:$GG$9999,,MATCH("end_date",Rohdaten!$1:$1,))&lt;&gt;""))</f>
        <v>#N/A</v>
      </c>
      <c r="F106" t="str">
        <f>IF(MATCH(B106,$B:$B,0)=ROW(B106),SUM(E106:E107),"")</f>
        <v/>
      </c>
    </row>
    <row r="107" spans="1:6" x14ac:dyDescent="0.25">
      <c r="B107" s="2" t="s">
        <v>137</v>
      </c>
      <c r="C107" s="4">
        <v>1</v>
      </c>
      <c r="D107" s="47" t="s">
        <v>57</v>
      </c>
      <c r="E107" t="e">
        <f>SUMPRODUCT((INDEX(Rohdaten!$A$2:$GG$9999,,MATCH(B107,Rohdaten!$1:$1,))&amp;""=C107&amp;"")*(INDEX(Rohdaten!$A$2:$GG$9999,,MATCH("end_date",Rohdaten!$1:$1,))&lt;&gt;""))</f>
        <v>#N/A</v>
      </c>
      <c r="F107" t="str">
        <f>IF(MATCH(B107,$B:$B,0)=ROW(B107),SUM(E107:E107),"")</f>
        <v/>
      </c>
    </row>
    <row r="108" spans="1:6" x14ac:dyDescent="0.25">
      <c r="A108" s="7" t="s">
        <v>138</v>
      </c>
      <c r="B108" s="7" t="s">
        <v>139</v>
      </c>
      <c r="C108" s="7"/>
      <c r="D108" s="7"/>
      <c r="E108" s="7"/>
      <c r="F108" s="7"/>
    </row>
    <row r="109" spans="1:6" x14ac:dyDescent="0.25">
      <c r="B109" t="s">
        <v>140</v>
      </c>
      <c r="C109" t="b">
        <v>1</v>
      </c>
      <c r="E109" t="e">
        <f>SUMPRODUCT((INDEX(Rohdaten!$A$2:$GG$9999,,MATCH(B109,Rohdaten!$1:$1,))&amp;""=C109&amp;"")*(Rohdaten!$A$2:$A$9999&lt;&gt;""))</f>
        <v>#N/A</v>
      </c>
      <c r="F109" t="e">
        <f t="shared" ref="F109:F136" si="5">IF(MATCH(B109,$B:$B,0)=ROW(B109),SUM(E109:E110),"")</f>
        <v>#N/A</v>
      </c>
    </row>
    <row r="110" spans="1:6" x14ac:dyDescent="0.25">
      <c r="B110" t="s">
        <v>140</v>
      </c>
      <c r="C110" t="b">
        <v>0</v>
      </c>
      <c r="E110" t="e">
        <f>SUMPRODUCT((INDEX(Rohdaten!$A$2:$GG$9999,,MATCH(B110,Rohdaten!$1:$1,))&amp;""=C110&amp;"")*(Rohdaten!$A$2:$A$9999&lt;&gt;""))</f>
        <v>#N/A</v>
      </c>
      <c r="F110" t="str">
        <f t="shared" si="5"/>
        <v/>
      </c>
    </row>
    <row r="111" spans="1:6" x14ac:dyDescent="0.25">
      <c r="B111" t="s">
        <v>141</v>
      </c>
      <c r="C111" t="b">
        <v>1</v>
      </c>
      <c r="E111" t="e">
        <f>SUMPRODUCT((INDEX(Rohdaten!$A$2:$GG$9999,,MATCH(B111,Rohdaten!$1:$1,))&amp;""=C111&amp;"")*(Rohdaten!$A$2:$A$9999&lt;&gt;""))</f>
        <v>#N/A</v>
      </c>
      <c r="F111" t="e">
        <f t="shared" si="5"/>
        <v>#N/A</v>
      </c>
    </row>
    <row r="112" spans="1:6" x14ac:dyDescent="0.25">
      <c r="B112" t="s">
        <v>141</v>
      </c>
      <c r="C112" t="b">
        <v>0</v>
      </c>
      <c r="E112" t="e">
        <f>SUMPRODUCT((INDEX(Rohdaten!$A$2:$GG$9999,,MATCH(B112,Rohdaten!$1:$1,))&amp;""=C112&amp;"")*(Rohdaten!$A$2:$A$9999&lt;&gt;""))</f>
        <v>#N/A</v>
      </c>
      <c r="F112" t="str">
        <f t="shared" si="5"/>
        <v/>
      </c>
    </row>
    <row r="113" spans="2:6" x14ac:dyDescent="0.25">
      <c r="B113" t="s">
        <v>142</v>
      </c>
      <c r="C113" t="b">
        <v>1</v>
      </c>
      <c r="E113" t="e">
        <f>SUMPRODUCT((INDEX(Rohdaten!$A$2:$GG$9999,,MATCH(B113,Rohdaten!$1:$1,))&amp;""=C113&amp;"")*(Rohdaten!$A$2:$A$9999&lt;&gt;""))</f>
        <v>#N/A</v>
      </c>
      <c r="F113" t="e">
        <f t="shared" si="5"/>
        <v>#N/A</v>
      </c>
    </row>
    <row r="114" spans="2:6" x14ac:dyDescent="0.25">
      <c r="B114" t="s">
        <v>142</v>
      </c>
      <c r="C114" t="b">
        <v>0</v>
      </c>
      <c r="E114" t="e">
        <f>SUMPRODUCT((INDEX(Rohdaten!$A$2:$GG$9999,,MATCH(B114,Rohdaten!$1:$1,))&amp;""=C114&amp;"")*(Rohdaten!$A$2:$A$9999&lt;&gt;""))</f>
        <v>#N/A</v>
      </c>
      <c r="F114" t="str">
        <f t="shared" si="5"/>
        <v/>
      </c>
    </row>
    <row r="115" spans="2:6" x14ac:dyDescent="0.25">
      <c r="B115" t="s">
        <v>143</v>
      </c>
      <c r="C115" t="b">
        <v>1</v>
      </c>
      <c r="E115" t="e">
        <f>SUMPRODUCT((INDEX(Rohdaten!$A$2:$GG$9999,,MATCH(B115,Rohdaten!$1:$1,))&amp;""=C115&amp;"")*(Rohdaten!$A$2:$A$9999&lt;&gt;""))</f>
        <v>#N/A</v>
      </c>
      <c r="F115" t="e">
        <f t="shared" si="5"/>
        <v>#N/A</v>
      </c>
    </row>
    <row r="116" spans="2:6" x14ac:dyDescent="0.25">
      <c r="B116" t="s">
        <v>143</v>
      </c>
      <c r="C116" t="b">
        <v>0</v>
      </c>
      <c r="E116" t="e">
        <f>SUMPRODUCT((INDEX(Rohdaten!$A$2:$GG$9999,,MATCH(B116,Rohdaten!$1:$1,))&amp;""=C116&amp;"")*(Rohdaten!$A$2:$A$9999&lt;&gt;""))</f>
        <v>#N/A</v>
      </c>
      <c r="F116" t="str">
        <f t="shared" si="5"/>
        <v/>
      </c>
    </row>
    <row r="117" spans="2:6" x14ac:dyDescent="0.25">
      <c r="B117" t="s">
        <v>144</v>
      </c>
      <c r="C117" t="b">
        <v>1</v>
      </c>
      <c r="E117" t="e">
        <f>SUMPRODUCT((INDEX(Rohdaten!$A$2:$GG$9999,,MATCH(B117,Rohdaten!$1:$1,))&amp;""=C117&amp;"")*(Rohdaten!$A$2:$A$9999&lt;&gt;""))</f>
        <v>#N/A</v>
      </c>
      <c r="F117" t="e">
        <f t="shared" si="5"/>
        <v>#N/A</v>
      </c>
    </row>
    <row r="118" spans="2:6" x14ac:dyDescent="0.25">
      <c r="B118" t="s">
        <v>144</v>
      </c>
      <c r="C118" t="b">
        <v>0</v>
      </c>
      <c r="D118" s="39"/>
      <c r="E118" t="e">
        <f>SUMPRODUCT((INDEX(Rohdaten!$A$2:$GG$9999,,MATCH(B118,Rohdaten!$1:$1,))&amp;""=C118&amp;"")*(Rohdaten!$A$2:$A$9999&lt;&gt;""))</f>
        <v>#N/A</v>
      </c>
      <c r="F118" t="str">
        <f t="shared" si="5"/>
        <v/>
      </c>
    </row>
    <row r="119" spans="2:6" x14ac:dyDescent="0.25">
      <c r="B119" t="s">
        <v>145</v>
      </c>
      <c r="C119" t="b">
        <v>1</v>
      </c>
      <c r="E119" t="e">
        <f>SUMPRODUCT((INDEX(Rohdaten!$A$2:$GG$9999,,MATCH(B119,Rohdaten!$1:$1,))&amp;""=C119&amp;"")*(Rohdaten!$A$2:$A$9999&lt;&gt;""))</f>
        <v>#N/A</v>
      </c>
      <c r="F119" t="e">
        <f t="shared" si="5"/>
        <v>#N/A</v>
      </c>
    </row>
    <row r="120" spans="2:6" x14ac:dyDescent="0.25">
      <c r="B120" t="s">
        <v>145</v>
      </c>
      <c r="C120" t="b">
        <v>0</v>
      </c>
      <c r="E120" t="e">
        <f>SUMPRODUCT((INDEX(Rohdaten!$A$2:$GG$9999,,MATCH(B120,Rohdaten!$1:$1,))&amp;""=C120&amp;"")*(Rohdaten!$A$2:$A$9999&lt;&gt;""))</f>
        <v>#N/A</v>
      </c>
      <c r="F120" t="str">
        <f t="shared" si="5"/>
        <v/>
      </c>
    </row>
    <row r="121" spans="2:6" x14ac:dyDescent="0.25">
      <c r="B121" t="s">
        <v>146</v>
      </c>
      <c r="C121" t="b">
        <v>1</v>
      </c>
      <c r="E121" t="e">
        <f>SUMPRODUCT((INDEX(Rohdaten!$A$2:$GG$9999,,MATCH(B121,Rohdaten!$1:$1,))&amp;""=C121&amp;"")*(Rohdaten!$A$2:$A$9999&lt;&gt;""))</f>
        <v>#N/A</v>
      </c>
      <c r="F121" t="e">
        <f t="shared" si="5"/>
        <v>#N/A</v>
      </c>
    </row>
    <row r="122" spans="2:6" x14ac:dyDescent="0.25">
      <c r="B122" t="s">
        <v>146</v>
      </c>
      <c r="C122" t="b">
        <v>0</v>
      </c>
      <c r="E122" t="e">
        <f>SUMPRODUCT((INDEX(Rohdaten!$A$2:$GG$9999,,MATCH(B122,Rohdaten!$1:$1,))&amp;""=C122&amp;"")*(Rohdaten!$A$2:$A$9999&lt;&gt;""))</f>
        <v>#N/A</v>
      </c>
      <c r="F122" t="str">
        <f t="shared" si="5"/>
        <v/>
      </c>
    </row>
    <row r="123" spans="2:6" x14ac:dyDescent="0.25">
      <c r="B123" t="s">
        <v>147</v>
      </c>
      <c r="C123" t="b">
        <v>1</v>
      </c>
      <c r="E123" t="e">
        <f>SUMPRODUCT((INDEX(Rohdaten!$A$2:$GG$9999,,MATCH(B123,Rohdaten!$1:$1,))&amp;""=C123&amp;"")*(Rohdaten!$A$2:$A$9999&lt;&gt;""))</f>
        <v>#N/A</v>
      </c>
      <c r="F123" t="e">
        <f t="shared" si="5"/>
        <v>#N/A</v>
      </c>
    </row>
    <row r="124" spans="2:6" x14ac:dyDescent="0.25">
      <c r="B124" t="s">
        <v>147</v>
      </c>
      <c r="C124" t="b">
        <v>0</v>
      </c>
      <c r="E124" t="e">
        <f>SUMPRODUCT((INDEX(Rohdaten!$A$2:$GG$9999,,MATCH(B124,Rohdaten!$1:$1,))&amp;""=C124&amp;"")*(Rohdaten!$A$2:$A$9999&lt;&gt;""))</f>
        <v>#N/A</v>
      </c>
      <c r="F124" t="str">
        <f t="shared" si="5"/>
        <v/>
      </c>
    </row>
    <row r="125" spans="2:6" x14ac:dyDescent="0.25">
      <c r="B125" t="s">
        <v>148</v>
      </c>
      <c r="C125" t="b">
        <v>1</v>
      </c>
      <c r="E125" t="e">
        <f>SUMPRODUCT((INDEX(Rohdaten!$A$2:$GG$9999,,MATCH(B125,Rohdaten!$1:$1,))&amp;""=C125&amp;"")*(Rohdaten!$A$2:$A$9999&lt;&gt;""))</f>
        <v>#N/A</v>
      </c>
      <c r="F125" t="e">
        <f t="shared" si="5"/>
        <v>#N/A</v>
      </c>
    </row>
    <row r="126" spans="2:6" x14ac:dyDescent="0.25">
      <c r="B126" t="s">
        <v>148</v>
      </c>
      <c r="C126" t="b">
        <v>0</v>
      </c>
      <c r="E126" t="e">
        <f>SUMPRODUCT((INDEX(Rohdaten!$A$2:$GG$9999,,MATCH(B126,Rohdaten!$1:$1,))&amp;""=C126&amp;"")*(Rohdaten!$A$2:$A$9999&lt;&gt;""))</f>
        <v>#N/A</v>
      </c>
      <c r="F126" t="str">
        <f t="shared" si="5"/>
        <v/>
      </c>
    </row>
    <row r="127" spans="2:6" x14ac:dyDescent="0.25">
      <c r="B127" t="s">
        <v>149</v>
      </c>
      <c r="C127" t="b">
        <v>1</v>
      </c>
      <c r="E127" t="e">
        <f>SUMPRODUCT((INDEX(Rohdaten!$A$2:$GG$9999,,MATCH(B127,Rohdaten!$1:$1,))&amp;""=C127&amp;"")*(Rohdaten!$A$2:$A$9999&lt;&gt;""))</f>
        <v>#N/A</v>
      </c>
      <c r="F127" t="e">
        <f t="shared" si="5"/>
        <v>#N/A</v>
      </c>
    </row>
    <row r="128" spans="2:6" x14ac:dyDescent="0.25">
      <c r="B128" t="s">
        <v>149</v>
      </c>
      <c r="C128" t="b">
        <v>0</v>
      </c>
      <c r="E128" t="e">
        <f>SUMPRODUCT((INDEX(Rohdaten!$A$2:$GG$9999,,MATCH(B128,Rohdaten!$1:$1,))&amp;""=C128&amp;"")*(Rohdaten!$A$2:$A$9999&lt;&gt;""))</f>
        <v>#N/A</v>
      </c>
      <c r="F128" t="str">
        <f t="shared" si="5"/>
        <v/>
      </c>
    </row>
    <row r="129" spans="2:7" x14ac:dyDescent="0.25">
      <c r="B129" t="s">
        <v>150</v>
      </c>
      <c r="C129" t="b">
        <v>1</v>
      </c>
      <c r="E129" t="e">
        <f>SUMPRODUCT((INDEX(Rohdaten!$A$2:$GG$9999,,MATCH(B129,Rohdaten!$1:$1,))&amp;""=C129&amp;"")*(Rohdaten!$A$2:$A$9999&lt;&gt;""))</f>
        <v>#N/A</v>
      </c>
      <c r="F129" t="e">
        <f t="shared" si="5"/>
        <v>#N/A</v>
      </c>
    </row>
    <row r="130" spans="2:7" x14ac:dyDescent="0.25">
      <c r="B130" t="s">
        <v>150</v>
      </c>
      <c r="C130" t="b">
        <v>0</v>
      </c>
      <c r="E130" t="e">
        <f>SUMPRODUCT((INDEX(Rohdaten!$A$2:$GG$9999,,MATCH(B130,Rohdaten!$1:$1,))&amp;""=C130&amp;"")*(Rohdaten!$A$2:$A$9999&lt;&gt;""))</f>
        <v>#N/A</v>
      </c>
      <c r="F130" t="str">
        <f t="shared" si="5"/>
        <v/>
      </c>
    </row>
    <row r="131" spans="2:7" x14ac:dyDescent="0.25">
      <c r="B131" t="s">
        <v>151</v>
      </c>
      <c r="C131" t="b">
        <v>1</v>
      </c>
      <c r="E131" t="e">
        <f>SUMPRODUCT((INDEX(Rohdaten!$A$2:$GG$9999,,MATCH(B131,Rohdaten!$1:$1,))&amp;""=C131&amp;"")*(Rohdaten!$A$2:$A$9999&lt;&gt;""))</f>
        <v>#N/A</v>
      </c>
      <c r="F131" t="e">
        <f t="shared" si="5"/>
        <v>#N/A</v>
      </c>
    </row>
    <row r="132" spans="2:7" x14ac:dyDescent="0.25">
      <c r="B132" t="s">
        <v>151</v>
      </c>
      <c r="C132" t="b">
        <v>0</v>
      </c>
      <c r="E132" t="e">
        <f>SUMPRODUCT((INDEX(Rohdaten!$A$2:$GG$9999,,MATCH(B132,Rohdaten!$1:$1,))&amp;""=C132&amp;"")*(Rohdaten!$A$2:$A$9999&lt;&gt;""))</f>
        <v>#N/A</v>
      </c>
      <c r="F132" t="str">
        <f t="shared" si="5"/>
        <v/>
      </c>
    </row>
    <row r="133" spans="2:7" x14ac:dyDescent="0.25">
      <c r="B133" t="s">
        <v>152</v>
      </c>
      <c r="C133" t="b">
        <v>1</v>
      </c>
      <c r="E133" t="e">
        <f>SUMPRODUCT((INDEX(Rohdaten!$A$2:$GG$9999,,MATCH(B133,Rohdaten!$1:$1,))&amp;""=C133&amp;"")*(Rohdaten!$A$2:$A$9999&lt;&gt;""))</f>
        <v>#N/A</v>
      </c>
      <c r="F133" t="e">
        <f t="shared" si="5"/>
        <v>#N/A</v>
      </c>
    </row>
    <row r="134" spans="2:7" x14ac:dyDescent="0.25">
      <c r="B134" t="s">
        <v>152</v>
      </c>
      <c r="C134" t="b">
        <v>0</v>
      </c>
      <c r="E134" t="e">
        <f>SUMPRODUCT((INDEX(Rohdaten!$A$2:$GG$9999,,MATCH(B134,Rohdaten!$1:$1,))&amp;""=C134&amp;"")*(Rohdaten!$A$2:$A$9999&lt;&gt;""))</f>
        <v>#N/A</v>
      </c>
      <c r="F134" t="str">
        <f t="shared" si="5"/>
        <v/>
      </c>
    </row>
    <row r="135" spans="2:7" x14ac:dyDescent="0.25">
      <c r="B135" t="s">
        <v>153</v>
      </c>
      <c r="C135" t="b">
        <v>1</v>
      </c>
      <c r="E135" t="e">
        <f>SUMPRODUCT((INDEX(Rohdaten!$A$2:$GG$9999,,MATCH(B135,Rohdaten!$1:$1,))&amp;""=C135&amp;"")*(Rohdaten!$A$2:$A$9999&lt;&gt;""))</f>
        <v>#N/A</v>
      </c>
      <c r="F135" t="e">
        <f t="shared" si="5"/>
        <v>#N/A</v>
      </c>
    </row>
    <row r="136" spans="2:7" x14ac:dyDescent="0.25">
      <c r="B136" t="s">
        <v>153</v>
      </c>
      <c r="C136" t="b">
        <v>0</v>
      </c>
      <c r="E136" t="e">
        <f>SUMPRODUCT((INDEX(Rohdaten!$A$2:$GG$9999,,MATCH(B136,Rohdaten!$1:$1,))&amp;""=C136&amp;"")*(Rohdaten!$A$2:$A$9999&lt;&gt;""))</f>
        <v>#N/A</v>
      </c>
      <c r="F136" t="str">
        <f t="shared" si="5"/>
        <v/>
      </c>
    </row>
    <row r="137" spans="2:7" x14ac:dyDescent="0.25">
      <c r="B137" s="28" t="s">
        <v>154</v>
      </c>
      <c r="C137" t="b">
        <v>1</v>
      </c>
      <c r="E137" t="e">
        <f>SUMPRODUCT((INDEX(Rohdaten!$A$2:$GG$9999,,MATCH($B137,Rohdaten!$1:$1,))&amp;""=$C137&amp;"")*(Rohdaten!$A$2:$A$9999&lt;&gt;""))</f>
        <v>#N/A</v>
      </c>
      <c r="F137" t="e">
        <f t="shared" ref="F137:F149" si="6">IF(MATCH(B137,$B:$B,0)=ROW(B137),SUM(E137:E139),"")</f>
        <v>#N/A</v>
      </c>
      <c r="G137" s="28"/>
    </row>
    <row r="138" spans="2:7" x14ac:dyDescent="0.25">
      <c r="B138" s="28" t="s">
        <v>154</v>
      </c>
      <c r="C138" t="b">
        <v>0</v>
      </c>
      <c r="E138" t="e">
        <f>SUMPRODUCT((INDEX(Rohdaten!$A$2:$GG$9999,,MATCH($B138,Rohdaten!$1:$1,))&amp;""=$C138&amp;"")*(Rohdaten!$A$2:$A$9999&lt;&gt;""))</f>
        <v>#N/A</v>
      </c>
      <c r="F138" t="str">
        <f t="shared" si="6"/>
        <v/>
      </c>
      <c r="G138" s="28"/>
    </row>
    <row r="139" spans="2:7" x14ac:dyDescent="0.25">
      <c r="B139" s="28" t="s">
        <v>154</v>
      </c>
      <c r="D139" t="s">
        <v>51</v>
      </c>
      <c r="E139" t="e">
        <f>SUMPRODUCT((INDEX(Rohdaten!$A$2:$GG$9999,,MATCH($B139,Rohdaten!$1:$1,))&amp;""=$C139&amp;"")*(Rohdaten!$A$2:$A$9999&lt;&gt;""))</f>
        <v>#N/A</v>
      </c>
      <c r="F139" t="str">
        <f t="shared" si="6"/>
        <v/>
      </c>
      <c r="G139" s="28"/>
    </row>
    <row r="140" spans="2:7" x14ac:dyDescent="0.25">
      <c r="B140" s="28" t="s">
        <v>155</v>
      </c>
      <c r="C140" t="b">
        <v>1</v>
      </c>
      <c r="E140" t="e">
        <f>SUMPRODUCT((INDEX(Rohdaten!$A$2:$GG$9999,,MATCH($B140,Rohdaten!$1:$1,))&amp;""=$C140&amp;"")*(Rohdaten!$A$2:$A$9999&lt;&gt;""))</f>
        <v>#N/A</v>
      </c>
      <c r="F140" t="e">
        <f t="shared" si="6"/>
        <v>#N/A</v>
      </c>
      <c r="G140" s="28"/>
    </row>
    <row r="141" spans="2:7" x14ac:dyDescent="0.25">
      <c r="B141" s="28" t="s">
        <v>155</v>
      </c>
      <c r="C141" t="b">
        <v>0</v>
      </c>
      <c r="E141" t="e">
        <f>SUMPRODUCT((INDEX(Rohdaten!$A$2:$GG$9999,,MATCH($B141,Rohdaten!$1:$1,))&amp;""=$C141&amp;"")*(Rohdaten!$A$2:$A$9999&lt;&gt;""))</f>
        <v>#N/A</v>
      </c>
      <c r="F141" t="str">
        <f t="shared" si="6"/>
        <v/>
      </c>
      <c r="G141" s="28"/>
    </row>
    <row r="142" spans="2:7" x14ac:dyDescent="0.25">
      <c r="B142" s="28" t="s">
        <v>155</v>
      </c>
      <c r="D142" t="s">
        <v>51</v>
      </c>
      <c r="E142" t="e">
        <f>SUMPRODUCT((INDEX(Rohdaten!$A$2:$GG$9999,,MATCH($B142,Rohdaten!$1:$1,))&amp;""=$C142&amp;"")*(Rohdaten!$A$2:$A$9999&lt;&gt;""))</f>
        <v>#N/A</v>
      </c>
      <c r="F142" t="str">
        <f t="shared" si="6"/>
        <v/>
      </c>
      <c r="G142" s="28"/>
    </row>
    <row r="143" spans="2:7" x14ac:dyDescent="0.25">
      <c r="B143" s="28" t="s">
        <v>156</v>
      </c>
      <c r="C143" t="b">
        <v>1</v>
      </c>
      <c r="E143" t="e">
        <f>SUMPRODUCT((INDEX(Rohdaten!$A$2:$GG$9999,,MATCH($B143,Rohdaten!$1:$1,))&amp;""=$C143&amp;"")*(Rohdaten!$A$2:$A$9999&lt;&gt;""))</f>
        <v>#N/A</v>
      </c>
      <c r="F143" t="e">
        <f t="shared" si="6"/>
        <v>#N/A</v>
      </c>
      <c r="G143" s="28"/>
    </row>
    <row r="144" spans="2:7" x14ac:dyDescent="0.25">
      <c r="B144" s="28" t="s">
        <v>156</v>
      </c>
      <c r="C144" t="b">
        <v>0</v>
      </c>
      <c r="E144" t="e">
        <f>SUMPRODUCT((INDEX(Rohdaten!$A$2:$GG$9999,,MATCH($B144,Rohdaten!$1:$1,))&amp;""=$C144&amp;"")*(Rohdaten!$A$2:$A$9999&lt;&gt;""))</f>
        <v>#N/A</v>
      </c>
      <c r="F144" t="str">
        <f t="shared" si="6"/>
        <v/>
      </c>
      <c r="G144" s="28"/>
    </row>
    <row r="145" spans="1:7" x14ac:dyDescent="0.25">
      <c r="B145" s="28" t="s">
        <v>156</v>
      </c>
      <c r="D145" t="s">
        <v>51</v>
      </c>
      <c r="E145" t="e">
        <f>SUMPRODUCT((INDEX(Rohdaten!$A$2:$GG$9999,,MATCH($B145,Rohdaten!$1:$1,))&amp;""=$C145&amp;"")*(Rohdaten!$A$2:$A$9999&lt;&gt;""))</f>
        <v>#N/A</v>
      </c>
      <c r="F145" t="str">
        <f t="shared" si="6"/>
        <v/>
      </c>
      <c r="G145" s="28"/>
    </row>
    <row r="146" spans="1:7" x14ac:dyDescent="0.25">
      <c r="B146" s="28" t="s">
        <v>157</v>
      </c>
      <c r="C146" t="b">
        <v>1</v>
      </c>
      <c r="E146" t="e">
        <f>SUMPRODUCT((INDEX(Rohdaten!$A$2:$GG$9999,,MATCH($B146,Rohdaten!$1:$1,))&amp;""=$C146&amp;"")*(Rohdaten!$A$2:$A$9999&lt;&gt;""))</f>
        <v>#N/A</v>
      </c>
      <c r="F146" t="e">
        <f t="shared" si="6"/>
        <v>#N/A</v>
      </c>
      <c r="G146" s="28"/>
    </row>
    <row r="147" spans="1:7" x14ac:dyDescent="0.25">
      <c r="B147" s="28" t="s">
        <v>157</v>
      </c>
      <c r="C147" t="b">
        <v>0</v>
      </c>
      <c r="E147" t="e">
        <f>SUMPRODUCT((INDEX(Rohdaten!$A$2:$GG$9999,,MATCH($B147,Rohdaten!$1:$1,))&amp;""=$C147&amp;"")*(Rohdaten!$A$2:$A$9999&lt;&gt;""))</f>
        <v>#N/A</v>
      </c>
      <c r="F147" t="str">
        <f t="shared" si="6"/>
        <v/>
      </c>
      <c r="G147" s="28"/>
    </row>
    <row r="148" spans="1:7" x14ac:dyDescent="0.25">
      <c r="B148" s="28" t="s">
        <v>157</v>
      </c>
      <c r="D148" t="s">
        <v>51</v>
      </c>
      <c r="E148" t="e">
        <f>SUMPRODUCT((INDEX(Rohdaten!$A$2:$GG$9999,,MATCH($B148,Rohdaten!$1:$1,))&amp;""=$C148&amp;"")*(Rohdaten!$A$2:$A$9999&lt;&gt;""))</f>
        <v>#N/A</v>
      </c>
      <c r="F148" t="str">
        <f t="shared" si="6"/>
        <v/>
      </c>
      <c r="G148" s="28"/>
    </row>
    <row r="149" spans="1:7" x14ac:dyDescent="0.25">
      <c r="A149" t="s">
        <v>308</v>
      </c>
      <c r="B149" t="s">
        <v>158</v>
      </c>
      <c r="C149" t="b">
        <v>1</v>
      </c>
      <c r="E149" t="e">
        <f>SUMPRODUCT((INDEX(Rohdaten!$A$2:$GG$9999,,MATCH(B149,Rohdaten!$1:$1,))&amp;""=C149&amp;"")*(INDEX(Rohdaten!$A$2:$GG$9999,,MATCH("end_date",Rohdaten!$1:$1,))&lt;&gt;""))</f>
        <v>#N/A</v>
      </c>
      <c r="F149" t="e">
        <f t="shared" si="6"/>
        <v>#N/A</v>
      </c>
    </row>
    <row r="150" spans="1:7" x14ac:dyDescent="0.25">
      <c r="B150" t="s">
        <v>158</v>
      </c>
      <c r="C150" t="b">
        <v>0</v>
      </c>
      <c r="E150" t="e">
        <f>SUMPRODUCT((INDEX(Rohdaten!$A$2:$GG$9999,,MATCH(B150,Rohdaten!$1:$1,))&amp;""=C150&amp;"")*(INDEX(Rohdaten!$A$2:$GG$9999,,MATCH("end_date",Rohdaten!$1:$1,))&lt;&gt;""))</f>
        <v>#N/A</v>
      </c>
    </row>
    <row r="151" spans="1:7" x14ac:dyDescent="0.25">
      <c r="B151" t="s">
        <v>158</v>
      </c>
      <c r="D151" t="s">
        <v>51</v>
      </c>
      <c r="E151" t="e">
        <f>SUMPRODUCT((INDEX(Rohdaten!$A$2:$GG$9999,,MATCH(B151,Rohdaten!$1:$1,))&amp;""=C151&amp;"")*(INDEX(Rohdaten!$A$2:$GG$9999,,MATCH("end_date",Rohdaten!$1:$1,))&lt;&gt;""))</f>
        <v>#N/A</v>
      </c>
    </row>
    <row r="152" spans="1:7" x14ac:dyDescent="0.25">
      <c r="A152" t="s">
        <v>307</v>
      </c>
      <c r="B152" t="s">
        <v>159</v>
      </c>
      <c r="C152" t="b">
        <v>1</v>
      </c>
      <c r="E152" t="e">
        <f>SUMPRODUCT((INDEX(Rohdaten!$A$2:$GG$9999,,MATCH(B152,Rohdaten!$1:$1,))&amp;""=C152&amp;"")*(INDEX(Rohdaten!$A$2:$GG$9999,,MATCH("end_date",Rohdaten!$1:$1,))&lt;&gt;""))</f>
        <v>#N/A</v>
      </c>
      <c r="F152" t="e">
        <f>IF(MATCH(B152,$B:$B,0)=ROW(B152),SUM(E152:E154),"")</f>
        <v>#N/A</v>
      </c>
    </row>
    <row r="153" spans="1:7" x14ac:dyDescent="0.25">
      <c r="B153" t="s">
        <v>159</v>
      </c>
      <c r="C153" t="b">
        <v>0</v>
      </c>
      <c r="E153" t="e">
        <f>SUMPRODUCT((INDEX(Rohdaten!$A$2:$GG$9999,,MATCH(B153,Rohdaten!$1:$1,))&amp;""=C153&amp;"")*(INDEX(Rohdaten!$A$2:$GG$9999,,MATCH("end_date",Rohdaten!$1:$1,))&lt;&gt;""))</f>
        <v>#N/A</v>
      </c>
    </row>
    <row r="154" spans="1:7" x14ac:dyDescent="0.25">
      <c r="B154" t="s">
        <v>159</v>
      </c>
      <c r="D154" t="s">
        <v>51</v>
      </c>
      <c r="E154" t="e">
        <f>SUMPRODUCT((INDEX(Rohdaten!$A$2:$GG$9999,,MATCH(B154,Rohdaten!$1:$1,))&amp;""=C154&amp;"")*(INDEX(Rohdaten!$A$2:$GG$9999,,MATCH("end_date",Rohdaten!$1:$1,))&lt;&gt;""))</f>
        <v>#N/A</v>
      </c>
    </row>
    <row r="155" spans="1:7" x14ac:dyDescent="0.25">
      <c r="A155" t="s">
        <v>306</v>
      </c>
      <c r="B155" t="s">
        <v>160</v>
      </c>
      <c r="C155" t="b">
        <v>1</v>
      </c>
      <c r="E155" t="e">
        <f>SUMPRODUCT((INDEX(Rohdaten!$A$2:$GG$9999,,MATCH(B155,Rohdaten!$1:$1,))&amp;""=C155&amp;"")*(INDEX(Rohdaten!$A$2:$GG$9999,,MATCH("end_date",Rohdaten!$1:$1,))&lt;&gt;""))</f>
        <v>#N/A</v>
      </c>
      <c r="F155" t="e">
        <f>IF(MATCH(B155,$B:$B,0)=ROW(B155),SUM(E155:E157),"")</f>
        <v>#N/A</v>
      </c>
    </row>
    <row r="156" spans="1:7" x14ac:dyDescent="0.25">
      <c r="B156" t="s">
        <v>160</v>
      </c>
      <c r="C156" t="b">
        <v>0</v>
      </c>
      <c r="E156" t="e">
        <f>SUMPRODUCT((INDEX(Rohdaten!$A$2:$GG$9999,,MATCH(B156,Rohdaten!$1:$1,))&amp;""=C156&amp;"")*(INDEX(Rohdaten!$A$2:$GG$9999,,MATCH("end_date",Rohdaten!$1:$1,))&lt;&gt;""))</f>
        <v>#N/A</v>
      </c>
    </row>
    <row r="157" spans="1:7" x14ac:dyDescent="0.25">
      <c r="B157" t="s">
        <v>160</v>
      </c>
      <c r="D157" t="s">
        <v>51</v>
      </c>
      <c r="E157" t="e">
        <f>SUMPRODUCT((INDEX(Rohdaten!$A$2:$GG$9999,,MATCH(B157,Rohdaten!$1:$1,))&amp;""=C157&amp;"")*(INDEX(Rohdaten!$A$2:$GG$9999,,MATCH("end_date",Rohdaten!$1:$1,))&lt;&gt;""))</f>
        <v>#N/A</v>
      </c>
    </row>
    <row r="158" spans="1:7" x14ac:dyDescent="0.25">
      <c r="A158" t="s">
        <v>309</v>
      </c>
      <c r="B158" t="s">
        <v>161</v>
      </c>
      <c r="C158" t="b">
        <v>1</v>
      </c>
      <c r="E158" t="e">
        <f>SUMPRODUCT((INDEX(Rohdaten!$A$2:$GG$9999,,MATCH(B158,Rohdaten!$1:$1,))&amp;""=C158&amp;"")*(INDEX(Rohdaten!$A$2:$GG$9999,,MATCH("end_date",Rohdaten!$1:$1,))&lt;&gt;""))</f>
        <v>#N/A</v>
      </c>
      <c r="F158" t="e">
        <f>IF(MATCH(B158,$B:$B,0)=ROW(B158),SUM(E158:E160),"")</f>
        <v>#N/A</v>
      </c>
    </row>
    <row r="159" spans="1:7" x14ac:dyDescent="0.25">
      <c r="B159" t="s">
        <v>161</v>
      </c>
      <c r="C159" t="b">
        <v>0</v>
      </c>
      <c r="E159" t="e">
        <f>SUMPRODUCT((INDEX(Rohdaten!$A$2:$GG$9999,,MATCH(B159,Rohdaten!$1:$1,))&amp;""=C159&amp;"")*(INDEX(Rohdaten!$A$2:$GG$9999,,MATCH("end_date",Rohdaten!$1:$1,))&lt;&gt;""))</f>
        <v>#N/A</v>
      </c>
    </row>
    <row r="160" spans="1:7" x14ac:dyDescent="0.25">
      <c r="B160" t="s">
        <v>161</v>
      </c>
      <c r="D160" t="s">
        <v>51</v>
      </c>
      <c r="E160" t="e">
        <f>SUMPRODUCT((INDEX(Rohdaten!$A$2:$GG$9999,,MATCH(B160,Rohdaten!$1:$1,))&amp;""=C160&amp;"")*(INDEX(Rohdaten!$A$2:$GG$9999,,MATCH("end_date",Rohdaten!$1:$1,))&lt;&gt;""))</f>
        <v>#N/A</v>
      </c>
    </row>
    <row r="161" spans="1:6" x14ac:dyDescent="0.25">
      <c r="A161" t="s">
        <v>305</v>
      </c>
      <c r="B161" t="s">
        <v>162</v>
      </c>
      <c r="C161" t="b">
        <v>1</v>
      </c>
      <c r="E161" t="e">
        <f>SUMPRODUCT((INDEX(Rohdaten!$A$2:$GG$9999,,MATCH(B161,Rohdaten!$1:$1,))&amp;""=C161&amp;"")*(INDEX(Rohdaten!$A$2:$GG$9999,,MATCH("end_date",Rohdaten!$1:$1,))&lt;&gt;""))</f>
        <v>#N/A</v>
      </c>
      <c r="F161" t="e">
        <f>IF(MATCH(B161,$B:$B,0)=ROW(B161),SUM(E161:E163),"")</f>
        <v>#N/A</v>
      </c>
    </row>
    <row r="162" spans="1:6" x14ac:dyDescent="0.25">
      <c r="B162" t="s">
        <v>162</v>
      </c>
      <c r="C162" t="b">
        <v>0</v>
      </c>
      <c r="E162" t="e">
        <f>SUMPRODUCT((INDEX(Rohdaten!$A$2:$GG$9999,,MATCH(B162,Rohdaten!$1:$1,))&amp;""=C162&amp;"")*(INDEX(Rohdaten!$A$2:$GG$9999,,MATCH("end_date",Rohdaten!$1:$1,))&lt;&gt;""))</f>
        <v>#N/A</v>
      </c>
    </row>
    <row r="163" spans="1:6" x14ac:dyDescent="0.25">
      <c r="B163" t="s">
        <v>162</v>
      </c>
      <c r="E163" t="e">
        <f>SUMPRODUCT((INDEX(Rohdaten!$A$2:$GG$9999,,MATCH(B163,Rohdaten!$1:$1,))&amp;""=C163&amp;"")*(INDEX(Rohdaten!$A$2:$GG$9999,,MATCH("end_date",Rohdaten!$1:$1,))&lt;&gt;""))</f>
        <v>#N/A</v>
      </c>
    </row>
    <row r="164" spans="1:6" x14ac:dyDescent="0.25">
      <c r="A164" s="58" t="s">
        <v>310</v>
      </c>
      <c r="B164" s="58" t="s">
        <v>302</v>
      </c>
      <c r="C164" s="58" t="b">
        <v>1</v>
      </c>
      <c r="D164" s="58"/>
      <c r="E164" s="58" t="e">
        <f>SUMPRODUCT((INDEX(Rohdaten!$A$2:$GG$9999,,MATCH(B164,Rohdaten!$1:$1,))&amp;""=C164&amp;"")*(INDEX(Rohdaten!$A$2:$GG$9999,,MATCH("end_date",Rohdaten!$1:$1,))&lt;&gt;""))</f>
        <v>#N/A</v>
      </c>
      <c r="F164" s="58" t="e">
        <f>IF(MATCH(B164,$B:$B,0)=ROW(B164),SUM(E164:E166),"")</f>
        <v>#N/A</v>
      </c>
    </row>
    <row r="165" spans="1:6" x14ac:dyDescent="0.25">
      <c r="B165" s="58" t="s">
        <v>302</v>
      </c>
      <c r="C165" s="58" t="b">
        <v>0</v>
      </c>
      <c r="D165" s="58"/>
      <c r="E165" s="58" t="e">
        <f>SUMPRODUCT((INDEX(Rohdaten!$A$2:$GG$9999,,MATCH(B165,Rohdaten!$1:$1,))&amp;""=C165&amp;"")*(INDEX(Rohdaten!$A$2:$GG$9999,,MATCH("end_date",Rohdaten!$1:$1,))&lt;&gt;""))</f>
        <v>#N/A</v>
      </c>
      <c r="F165" s="58"/>
    </row>
    <row r="166" spans="1:6" x14ac:dyDescent="0.25">
      <c r="B166" s="58" t="s">
        <v>302</v>
      </c>
      <c r="C166" s="58"/>
      <c r="D166" s="58"/>
      <c r="E166" s="58" t="e">
        <f>SUMPRODUCT((INDEX(Rohdaten!$A$2:$GG$9999,,MATCH(B166,Rohdaten!$1:$1,))&amp;""=C166&amp;"")*(INDEX(Rohdaten!$A$2:$GG$9999,,MATCH("end_date",Rohdaten!$1:$1,))&lt;&gt;""))</f>
        <v>#N/A</v>
      </c>
      <c r="F166" s="58"/>
    </row>
    <row r="168" spans="1:6" x14ac:dyDescent="0.25">
      <c r="B168" s="39"/>
    </row>
    <row r="170" spans="1:6" x14ac:dyDescent="0.25">
      <c r="B170" s="39"/>
    </row>
    <row r="172" spans="1:6" x14ac:dyDescent="0.25">
      <c r="B172" s="39"/>
    </row>
    <row r="174" spans="1:6" ht="60" customHeight="1" x14ac:dyDescent="0.25">
      <c r="B174" s="39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60"/>
  <sheetViews>
    <sheetView zoomScaleNormal="100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30.7109375" style="46" customWidth="1"/>
    <col min="2" max="2" width="26.28515625" style="47" customWidth="1"/>
    <col min="3" max="3" width="39.5703125" style="48" bestFit="1" customWidth="1"/>
    <col min="4" max="4" width="7.5703125" style="48" bestFit="1" customWidth="1"/>
    <col min="5" max="5" width="41.28515625" style="48" customWidth="1"/>
    <col min="7" max="7" width="8" style="48" bestFit="1" customWidth="1"/>
    <col min="8" max="8" width="53.28515625" style="48" bestFit="1" customWidth="1"/>
  </cols>
  <sheetData>
    <row r="1" spans="1:8" s="5" customFormat="1" x14ac:dyDescent="0.25">
      <c r="A1" s="22" t="s">
        <v>163</v>
      </c>
      <c r="B1" s="21" t="s">
        <v>164</v>
      </c>
      <c r="C1" s="5" t="s">
        <v>44</v>
      </c>
      <c r="D1" s="5" t="s">
        <v>45</v>
      </c>
      <c r="E1" s="5" t="s">
        <v>46</v>
      </c>
      <c r="F1" s="5" t="s">
        <v>47</v>
      </c>
      <c r="G1" s="5" t="s">
        <v>48</v>
      </c>
      <c r="H1" s="5" t="s">
        <v>165</v>
      </c>
    </row>
    <row r="2" spans="1:8" s="5" customFormat="1" x14ac:dyDescent="0.25">
      <c r="A2" s="23" t="s">
        <v>38</v>
      </c>
      <c r="B2" s="9"/>
      <c r="C2" s="7" t="s">
        <v>166</v>
      </c>
      <c r="D2" s="10"/>
      <c r="E2" s="10"/>
      <c r="F2" s="10"/>
      <c r="G2" s="10"/>
      <c r="H2" s="10"/>
    </row>
    <row r="3" spans="1:8" x14ac:dyDescent="0.25">
      <c r="A3" s="19" t="s">
        <v>167</v>
      </c>
      <c r="B3" s="17" t="s">
        <v>168</v>
      </c>
      <c r="C3" s="18" t="s">
        <v>169</v>
      </c>
      <c r="D3" s="16"/>
      <c r="E3" s="17" t="s">
        <v>51</v>
      </c>
      <c r="F3" t="e">
        <f>SUMPRODUCT((INDEX(Rohdaten!$A$2:$GG$9999,,MATCH(C3,Rohdaten!$1:$1,))&amp;""=D3&amp;"")*(Rohdaten!$A$2:$A$9999&lt;&gt;""))</f>
        <v>#N/A</v>
      </c>
      <c r="G3" t="e">
        <f>IF(MATCH(C3,$C:$C,0)=ROW(C3),SUM(F3:F5),"")</f>
        <v>#N/A</v>
      </c>
    </row>
    <row r="4" spans="1:8" x14ac:dyDescent="0.25">
      <c r="C4" t="s">
        <v>169</v>
      </c>
      <c r="D4" s="4">
        <v>0</v>
      </c>
      <c r="E4" s="47" t="s">
        <v>170</v>
      </c>
      <c r="F4" t="e">
        <f>SUMPRODUCT((INDEX(Rohdaten!$A$2:$GG$9999,,MATCH(C4,Rohdaten!$1:$1,))&amp;""=D4&amp;"")*(Rohdaten!$A$2:$A$9999&lt;&gt;""))</f>
        <v>#N/A</v>
      </c>
      <c r="G4" t="str">
        <f>IF(MATCH(C4,$C:$C,0)=ROW(C4),SUM(F4:F6),"")</f>
        <v/>
      </c>
    </row>
    <row r="5" spans="1:8" x14ac:dyDescent="0.25">
      <c r="C5" t="s">
        <v>169</v>
      </c>
      <c r="D5" s="4">
        <v>1</v>
      </c>
      <c r="E5" s="47" t="s">
        <v>171</v>
      </c>
      <c r="F5" t="e">
        <f>SUMPRODUCT((INDEX(Rohdaten!$A$2:$GG$9999,,MATCH(C5,Rohdaten!$1:$1,))&amp;""=D5&amp;"")*(Rohdaten!$A$2:$A$9999&lt;&gt;""))</f>
        <v>#N/A</v>
      </c>
      <c r="G5" t="str">
        <f>IF(MATCH(C5,$C:$C,0)=ROW(C5),SUM(F5:F7),"")</f>
        <v/>
      </c>
    </row>
    <row r="6" spans="1:8" x14ac:dyDescent="0.25">
      <c r="A6" s="19"/>
      <c r="B6" s="19" t="s">
        <v>172</v>
      </c>
      <c r="C6" s="18" t="s">
        <v>173</v>
      </c>
      <c r="D6" s="16"/>
      <c r="E6" s="17" t="s">
        <v>51</v>
      </c>
      <c r="F6" t="e">
        <f>SUMPRODUCT((INDEX(Rohdaten!$A$2:$GG$9999,,MATCH(C6,Rohdaten!$1:$1,))&amp;""=D6&amp;"")*(Rohdaten!$A$2:$A$9999&lt;&gt;""))</f>
        <v>#N/A</v>
      </c>
      <c r="G6" t="e">
        <f>IF(MATCH(C6,$C:$C,0)=ROW(C6),SUM(F6:F28),"")</f>
        <v>#N/A</v>
      </c>
    </row>
    <row r="7" spans="1:8" x14ac:dyDescent="0.25">
      <c r="C7" t="s">
        <v>173</v>
      </c>
      <c r="D7">
        <v>1</v>
      </c>
      <c r="E7" t="s">
        <v>174</v>
      </c>
      <c r="F7" t="e">
        <f>SUMPRODUCT((INDEX(Rohdaten!$A$2:$GG$9999,,MATCH(C7,Rohdaten!$1:$1,))&amp;""=D7&amp;"")*(Rohdaten!$A$2:$A$9999&lt;&gt;""))</f>
        <v>#N/A</v>
      </c>
      <c r="G7" t="str">
        <f t="shared" ref="G7:G26" si="0">IF(MATCH(C7,$C:$C,0)=ROW(C7),SUM(F7:F9),"")</f>
        <v/>
      </c>
    </row>
    <row r="8" spans="1:8" x14ac:dyDescent="0.25">
      <c r="C8" t="s">
        <v>173</v>
      </c>
      <c r="D8">
        <v>2</v>
      </c>
      <c r="E8" t="s">
        <v>175</v>
      </c>
      <c r="F8" t="e">
        <f>SUMPRODUCT((INDEX(Rohdaten!$A$2:$GG$9999,,MATCH(C8,Rohdaten!$1:$1,))&amp;""=D8&amp;"")*(Rohdaten!$A$2:$A$9999&lt;&gt;""))</f>
        <v>#N/A</v>
      </c>
      <c r="G8" t="str">
        <f t="shared" si="0"/>
        <v/>
      </c>
    </row>
    <row r="9" spans="1:8" x14ac:dyDescent="0.25">
      <c r="C9" t="s">
        <v>173</v>
      </c>
      <c r="D9">
        <v>3</v>
      </c>
      <c r="E9" t="s">
        <v>176</v>
      </c>
      <c r="F9" t="e">
        <f>SUMPRODUCT((INDEX(Rohdaten!$A$2:$GG$9999,,MATCH(C9,Rohdaten!$1:$1,))&amp;""=D9&amp;"")*(Rohdaten!$A$2:$A$9999&lt;&gt;""))</f>
        <v>#N/A</v>
      </c>
      <c r="G9" t="str">
        <f t="shared" si="0"/>
        <v/>
      </c>
    </row>
    <row r="10" spans="1:8" x14ac:dyDescent="0.25">
      <c r="C10" t="s">
        <v>173</v>
      </c>
      <c r="D10">
        <v>4</v>
      </c>
      <c r="E10" t="s">
        <v>177</v>
      </c>
      <c r="F10" t="e">
        <f>SUMPRODUCT((INDEX(Rohdaten!$A$2:$GG$9999,,MATCH(C10,Rohdaten!$1:$1,))&amp;""=D10&amp;"")*(Rohdaten!$A$2:$A$9999&lt;&gt;""))</f>
        <v>#N/A</v>
      </c>
      <c r="G10" t="str">
        <f t="shared" si="0"/>
        <v/>
      </c>
    </row>
    <row r="11" spans="1:8" x14ac:dyDescent="0.25">
      <c r="C11" t="s">
        <v>173</v>
      </c>
      <c r="D11">
        <v>5</v>
      </c>
      <c r="E11" t="s">
        <v>178</v>
      </c>
      <c r="F11" t="e">
        <f>SUMPRODUCT((INDEX(Rohdaten!$A$2:$GG$9999,,MATCH(C11,Rohdaten!$1:$1,))&amp;""=D11&amp;"")*(Rohdaten!$A$2:$A$9999&lt;&gt;""))</f>
        <v>#N/A</v>
      </c>
      <c r="G11" t="str">
        <f t="shared" si="0"/>
        <v/>
      </c>
    </row>
    <row r="12" spans="1:8" x14ac:dyDescent="0.25">
      <c r="C12" t="s">
        <v>173</v>
      </c>
      <c r="D12">
        <v>6</v>
      </c>
      <c r="E12" t="s">
        <v>179</v>
      </c>
      <c r="F12" t="e">
        <f>SUMPRODUCT((INDEX(Rohdaten!$A$2:$GG$9999,,MATCH(C12,Rohdaten!$1:$1,))&amp;""=D12&amp;"")*(Rohdaten!$A$2:$A$9999&lt;&gt;""))</f>
        <v>#N/A</v>
      </c>
      <c r="G12" t="str">
        <f t="shared" si="0"/>
        <v/>
      </c>
    </row>
    <row r="13" spans="1:8" x14ac:dyDescent="0.25">
      <c r="C13" t="s">
        <v>173</v>
      </c>
      <c r="D13">
        <v>7</v>
      </c>
      <c r="E13" t="s">
        <v>180</v>
      </c>
      <c r="F13" t="e">
        <f>SUMPRODUCT((INDEX(Rohdaten!$A$2:$GG$9999,,MATCH(C13,Rohdaten!$1:$1,))&amp;""=D13&amp;"")*(Rohdaten!$A$2:$A$9999&lt;&gt;""))</f>
        <v>#N/A</v>
      </c>
      <c r="G13" t="str">
        <f t="shared" si="0"/>
        <v/>
      </c>
    </row>
    <row r="14" spans="1:8" x14ac:dyDescent="0.25">
      <c r="C14" t="s">
        <v>173</v>
      </c>
      <c r="D14">
        <v>8</v>
      </c>
      <c r="E14" t="s">
        <v>181</v>
      </c>
      <c r="F14" t="e">
        <f>SUMPRODUCT((INDEX(Rohdaten!$A$2:$GG$9999,,MATCH(C14,Rohdaten!$1:$1,))&amp;""=D14&amp;"")*(Rohdaten!$A$2:$A$9999&lt;&gt;""))</f>
        <v>#N/A</v>
      </c>
      <c r="G14" t="str">
        <f t="shared" si="0"/>
        <v/>
      </c>
    </row>
    <row r="15" spans="1:8" x14ac:dyDescent="0.25">
      <c r="C15" t="s">
        <v>173</v>
      </c>
      <c r="D15">
        <v>9</v>
      </c>
      <c r="E15" t="s">
        <v>182</v>
      </c>
      <c r="F15" t="e">
        <f>SUMPRODUCT((INDEX(Rohdaten!$A$2:$GG$9999,,MATCH(C15,Rohdaten!$1:$1,))&amp;""=D15&amp;"")*(Rohdaten!$A$2:$A$9999&lt;&gt;""))</f>
        <v>#N/A</v>
      </c>
      <c r="G15" t="str">
        <f t="shared" si="0"/>
        <v/>
      </c>
    </row>
    <row r="16" spans="1:8" x14ac:dyDescent="0.25">
      <c r="C16" t="s">
        <v>173</v>
      </c>
      <c r="D16">
        <v>10</v>
      </c>
      <c r="E16" t="s">
        <v>183</v>
      </c>
      <c r="F16" t="e">
        <f>SUMPRODUCT((INDEX(Rohdaten!$A$2:$GG$9999,,MATCH(C16,Rohdaten!$1:$1,))&amp;""=D16&amp;"")*(Rohdaten!$A$2:$A$9999&lt;&gt;""))</f>
        <v>#N/A</v>
      </c>
      <c r="G16" t="str">
        <f t="shared" si="0"/>
        <v/>
      </c>
    </row>
    <row r="17" spans="1:8" x14ac:dyDescent="0.25">
      <c r="C17" t="s">
        <v>173</v>
      </c>
      <c r="D17">
        <v>11</v>
      </c>
      <c r="E17" t="s">
        <v>184</v>
      </c>
      <c r="F17" t="e">
        <f>SUMPRODUCT((INDEX(Rohdaten!$A$2:$GG$9999,,MATCH(C17,Rohdaten!$1:$1,))&amp;""=D17&amp;"")*(Rohdaten!$A$2:$A$9999&lt;&gt;""))</f>
        <v>#N/A</v>
      </c>
      <c r="G17" t="str">
        <f t="shared" si="0"/>
        <v/>
      </c>
    </row>
    <row r="18" spans="1:8" x14ac:dyDescent="0.25">
      <c r="C18" t="s">
        <v>173</v>
      </c>
      <c r="D18">
        <v>12</v>
      </c>
      <c r="E18" t="s">
        <v>185</v>
      </c>
      <c r="F18" t="e">
        <f>SUMPRODUCT((INDEX(Rohdaten!$A$2:$GG$9999,,MATCH(C18,Rohdaten!$1:$1,))&amp;""=D18&amp;"")*(Rohdaten!$A$2:$A$9999&lt;&gt;""))</f>
        <v>#N/A</v>
      </c>
      <c r="G18" t="str">
        <f t="shared" si="0"/>
        <v/>
      </c>
    </row>
    <row r="19" spans="1:8" x14ac:dyDescent="0.25">
      <c r="C19" t="s">
        <v>173</v>
      </c>
      <c r="D19">
        <v>13</v>
      </c>
      <c r="E19" t="s">
        <v>186</v>
      </c>
      <c r="F19" t="e">
        <f>SUMPRODUCT((INDEX(Rohdaten!$A$2:$GG$9999,,MATCH(C19,Rohdaten!$1:$1,))&amp;""=D19&amp;"")*(Rohdaten!$A$2:$A$9999&lt;&gt;""))</f>
        <v>#N/A</v>
      </c>
      <c r="G19" t="str">
        <f t="shared" si="0"/>
        <v/>
      </c>
    </row>
    <row r="20" spans="1:8" x14ac:dyDescent="0.25">
      <c r="C20" t="s">
        <v>173</v>
      </c>
      <c r="D20">
        <v>14</v>
      </c>
      <c r="E20" t="s">
        <v>187</v>
      </c>
      <c r="F20" t="e">
        <f>SUMPRODUCT((INDEX(Rohdaten!$A$2:$GG$9999,,MATCH(C20,Rohdaten!$1:$1,))&amp;""=D20&amp;"")*(Rohdaten!$A$2:$A$9999&lt;&gt;""))</f>
        <v>#N/A</v>
      </c>
      <c r="G20" t="str">
        <f t="shared" si="0"/>
        <v/>
      </c>
    </row>
    <row r="21" spans="1:8" x14ac:dyDescent="0.25">
      <c r="C21" t="s">
        <v>173</v>
      </c>
      <c r="D21">
        <v>15</v>
      </c>
      <c r="E21" t="s">
        <v>188</v>
      </c>
      <c r="F21" t="e">
        <f>SUMPRODUCT((INDEX(Rohdaten!$A$2:$GG$9999,,MATCH(C21,Rohdaten!$1:$1,))&amp;""=D21&amp;"")*(Rohdaten!$A$2:$A$9999&lt;&gt;""))</f>
        <v>#N/A</v>
      </c>
      <c r="G21" t="str">
        <f t="shared" si="0"/>
        <v/>
      </c>
    </row>
    <row r="22" spans="1:8" x14ac:dyDescent="0.25">
      <c r="C22" t="s">
        <v>173</v>
      </c>
      <c r="D22">
        <v>16</v>
      </c>
      <c r="E22" t="s">
        <v>189</v>
      </c>
      <c r="F22" t="e">
        <f>SUMPRODUCT((INDEX(Rohdaten!$A$2:$GG$9999,,MATCH(C22,Rohdaten!$1:$1,))&amp;""=D22&amp;"")*(Rohdaten!$A$2:$A$9999&lt;&gt;""))</f>
        <v>#N/A</v>
      </c>
      <c r="G22" t="str">
        <f t="shared" si="0"/>
        <v/>
      </c>
    </row>
    <row r="23" spans="1:8" x14ac:dyDescent="0.25">
      <c r="C23" t="s">
        <v>173</v>
      </c>
      <c r="D23">
        <v>17</v>
      </c>
      <c r="E23" t="s">
        <v>190</v>
      </c>
      <c r="F23" t="e">
        <f>SUMPRODUCT((INDEX(Rohdaten!$A$2:$GG$9999,,MATCH(C23,Rohdaten!$1:$1,))&amp;""=D23&amp;"")*(Rohdaten!$A$2:$A$9999&lt;&gt;""))</f>
        <v>#N/A</v>
      </c>
      <c r="G23" t="str">
        <f t="shared" si="0"/>
        <v/>
      </c>
    </row>
    <row r="24" spans="1:8" x14ac:dyDescent="0.25">
      <c r="C24" t="s">
        <v>173</v>
      </c>
      <c r="D24">
        <v>18</v>
      </c>
      <c r="E24" t="s">
        <v>191</v>
      </c>
      <c r="F24" t="e">
        <f>SUMPRODUCT((INDEX(Rohdaten!$A$2:$GG$9999,,MATCH(C24,Rohdaten!$1:$1,))&amp;""=D24&amp;"")*(Rohdaten!$A$2:$A$9999&lt;&gt;""))</f>
        <v>#N/A</v>
      </c>
      <c r="G24" t="str">
        <f t="shared" si="0"/>
        <v/>
      </c>
    </row>
    <row r="25" spans="1:8" x14ac:dyDescent="0.25">
      <c r="C25" t="s">
        <v>173</v>
      </c>
      <c r="D25">
        <v>19</v>
      </c>
      <c r="E25" t="s">
        <v>192</v>
      </c>
      <c r="F25" t="e">
        <f>SUMPRODUCT((INDEX(Rohdaten!$A$2:$GG$9999,,MATCH(C25,Rohdaten!$1:$1,))&amp;""=D25&amp;"")*(Rohdaten!$A$2:$A$9999&lt;&gt;""))</f>
        <v>#N/A</v>
      </c>
      <c r="G25" t="str">
        <f t="shared" si="0"/>
        <v/>
      </c>
    </row>
    <row r="26" spans="1:8" x14ac:dyDescent="0.25">
      <c r="C26" t="s">
        <v>173</v>
      </c>
      <c r="D26">
        <v>20</v>
      </c>
      <c r="E26" t="s">
        <v>193</v>
      </c>
      <c r="F26" t="e">
        <f>SUMPRODUCT((INDEX(Rohdaten!$A$2:$GG$9999,,MATCH(C26,Rohdaten!$1:$1,))&amp;""=D26&amp;"")*(Rohdaten!$A$2:$A$9999&lt;&gt;""))</f>
        <v>#N/A</v>
      </c>
      <c r="G26" t="str">
        <f t="shared" si="0"/>
        <v/>
      </c>
    </row>
    <row r="27" spans="1:8" x14ac:dyDescent="0.25">
      <c r="C27" t="s">
        <v>173</v>
      </c>
      <c r="D27">
        <v>21</v>
      </c>
      <c r="E27" t="s">
        <v>194</v>
      </c>
      <c r="F27" t="e">
        <f>SUMPRODUCT((INDEX(Rohdaten!$A$2:$GG$9999,,MATCH(C27,Rohdaten!$1:$1,))&amp;""=D27&amp;"")*(Rohdaten!$A$2:$A$9999&lt;&gt;""))</f>
        <v>#N/A</v>
      </c>
      <c r="G27" t="str">
        <f>IF(MATCH(C27,$C:$C,0)=ROW(C27),SUM(F27:F28),"")</f>
        <v/>
      </c>
    </row>
    <row r="28" spans="1:8" x14ac:dyDescent="0.25">
      <c r="C28" t="s">
        <v>173</v>
      </c>
      <c r="D28">
        <v>22</v>
      </c>
      <c r="E28" t="s">
        <v>195</v>
      </c>
      <c r="F28" t="e">
        <f>SUMPRODUCT((INDEX(Rohdaten!$A$2:$GG$9999,,MATCH(C28,Rohdaten!$1:$1,))&amp;""=D28&amp;"")*(Rohdaten!$A$2:$A$9999&lt;&gt;""))</f>
        <v>#N/A</v>
      </c>
      <c r="G28" t="str">
        <f>IF(MATCH(C28,$C:$C,0)=ROW(C28),SUM(F28:F28),"")</f>
        <v/>
      </c>
    </row>
    <row r="29" spans="1:8" x14ac:dyDescent="0.25">
      <c r="A29" s="18" t="s">
        <v>196</v>
      </c>
      <c r="B29" s="18" t="s">
        <v>197</v>
      </c>
      <c r="C29" s="18" t="s">
        <v>198</v>
      </c>
      <c r="D29" s="16"/>
      <c r="E29" s="52" t="s">
        <v>51</v>
      </c>
      <c r="F29" t="e">
        <f>SUMPRODUCT((INDEX(Rohdaten!$A$2:$GG$9999,,MATCH(C29,Rohdaten!$1:$1,))&amp;""=D29&amp;"")*(Rohdaten!$A$2:$A$9999&lt;&gt;""))</f>
        <v>#N/A</v>
      </c>
      <c r="G29" t="e">
        <f t="shared" ref="G29:G41" si="1">IF(MATCH(C29,$C:$C,0)=ROW(C29),SUM(F29:F34),"")</f>
        <v>#N/A</v>
      </c>
      <c r="H29" s="50" t="s">
        <v>199</v>
      </c>
    </row>
    <row r="30" spans="1:8" x14ac:dyDescent="0.25">
      <c r="C30" t="s">
        <v>198</v>
      </c>
      <c r="D30" s="4">
        <v>0</v>
      </c>
      <c r="E30" s="53" t="s">
        <v>200</v>
      </c>
      <c r="F30" t="e">
        <f>SUMPRODUCT((INDEX(Rohdaten!$A$2:$GG$9999,,MATCH(C30,Rohdaten!$1:$1,))&amp;""=D30&amp;"")*(Rohdaten!$A$2:$A$9999&lt;&gt;""))</f>
        <v>#N/A</v>
      </c>
      <c r="G30" t="str">
        <f t="shared" si="1"/>
        <v/>
      </c>
      <c r="H30" s="51"/>
    </row>
    <row r="31" spans="1:8" x14ac:dyDescent="0.25">
      <c r="C31" t="s">
        <v>198</v>
      </c>
      <c r="D31" s="4">
        <v>10</v>
      </c>
      <c r="E31" s="53" t="str">
        <f>CONCATENATE(D30+1," bis ",D31," Jahre")</f>
        <v>1 bis 10 Jahre</v>
      </c>
      <c r="F31" t="e">
        <f>SUMPRODUCT((INDEX(Rohdaten!$A$2:$GG$9999,,MATCH(C31,Rohdaten!$1:$1,))&gt;D30)*(INDEX(Rohdaten!$A$2:$GG$9999,,MATCH(C31,Rohdaten!$1:$1,))&lt;=D31))</f>
        <v>#N/A</v>
      </c>
      <c r="G31" t="str">
        <f t="shared" si="1"/>
        <v/>
      </c>
    </row>
    <row r="32" spans="1:8" x14ac:dyDescent="0.25">
      <c r="C32" t="s">
        <v>198</v>
      </c>
      <c r="D32" s="4">
        <v>20</v>
      </c>
      <c r="E32" s="53" t="str">
        <f>CONCATENATE(D31+1," bis ",D32," Jahre")</f>
        <v>11 bis 20 Jahre</v>
      </c>
      <c r="F32" t="e">
        <f>SUMPRODUCT((INDEX(Rohdaten!$A$2:$GG$9999,,MATCH(C32,Rohdaten!$1:$1,))&gt;D31)*(INDEX(Rohdaten!$A$2:$GG$9999,,MATCH(C32,Rohdaten!$1:$1,))&lt;=D32))</f>
        <v>#N/A</v>
      </c>
      <c r="G32" t="str">
        <f t="shared" si="1"/>
        <v/>
      </c>
    </row>
    <row r="33" spans="1:57" x14ac:dyDescent="0.25">
      <c r="C33" t="s">
        <v>198</v>
      </c>
      <c r="D33" s="4">
        <v>30</v>
      </c>
      <c r="E33" s="53" t="str">
        <f>CONCATENATE(D32+1," bis ",D33," Jahre")</f>
        <v>21 bis 30 Jahre</v>
      </c>
      <c r="F33" t="e">
        <f>SUMPRODUCT((INDEX(Rohdaten!$A$2:$GG$9999,,MATCH(C33,Rohdaten!$1:$1,))&gt;D32)*(INDEX(Rohdaten!$A$2:$GG$9999,,MATCH(C33,Rohdaten!$1:$1,))&lt;=D33))</f>
        <v>#N/A</v>
      </c>
      <c r="G33" t="str">
        <f t="shared" si="1"/>
        <v/>
      </c>
    </row>
    <row r="34" spans="1:57" x14ac:dyDescent="0.25">
      <c r="C34" t="s">
        <v>198</v>
      </c>
      <c r="D34" s="4"/>
      <c r="E34" s="53" t="str">
        <f>CONCATENATE("mehr als ",D33," Jahre")</f>
        <v>mehr als 30 Jahre</v>
      </c>
      <c r="F34" t="e">
        <f>SUMPRODUCT((INDEX(Rohdaten!$A$2:$GG$9999,,MATCH(C34,Rohdaten!$1:$1,))&gt;D33)*(Rohdaten!$A$2:$A$9999&lt;&gt;""))</f>
        <v>#N/A</v>
      </c>
      <c r="G34" t="str">
        <f t="shared" si="1"/>
        <v/>
      </c>
    </row>
    <row r="35" spans="1:57" s="18" customFormat="1" x14ac:dyDescent="0.25">
      <c r="B35" s="18" t="s">
        <v>201</v>
      </c>
      <c r="C35" s="18" t="s">
        <v>202</v>
      </c>
      <c r="D35" s="16"/>
      <c r="E35" s="52" t="s">
        <v>51</v>
      </c>
      <c r="F35" t="e">
        <f>SUMPRODUCT((INDEX(Rohdaten!$A$2:$GG$9999,,MATCH(C35,Rohdaten!$1:$1,))&amp;""=D35&amp;"")*(Rohdaten!$A$2:$A$9999&lt;&gt;""))</f>
        <v>#N/A</v>
      </c>
      <c r="G35" t="e">
        <f t="shared" si="1"/>
        <v>#N/A</v>
      </c>
      <c r="H35" s="50" t="s">
        <v>199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</row>
    <row r="36" spans="1:57" s="18" customFormat="1" x14ac:dyDescent="0.25">
      <c r="A36" s="46"/>
      <c r="B36" s="47"/>
      <c r="C36" t="s">
        <v>202</v>
      </c>
      <c r="D36" s="4">
        <v>0</v>
      </c>
      <c r="E36" s="53" t="s">
        <v>200</v>
      </c>
      <c r="F36" t="e">
        <f>SUMPRODUCT((INDEX(Rohdaten!$A$2:$GG$9999,,MATCH(C36,Rohdaten!$1:$1,))&amp;""=D36&amp;"")*(Rohdaten!$A$2:$A$9999&lt;&gt;""))</f>
        <v>#N/A</v>
      </c>
      <c r="G36" t="str">
        <f t="shared" si="1"/>
        <v/>
      </c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</row>
    <row r="37" spans="1:57" s="18" customFormat="1" x14ac:dyDescent="0.25">
      <c r="A37" s="46"/>
      <c r="B37" s="47"/>
      <c r="C37" t="s">
        <v>202</v>
      </c>
      <c r="D37" s="4">
        <v>10</v>
      </c>
      <c r="E37" s="53" t="str">
        <f>CONCATENATE(D36+1," bis ",D37," Jahre")</f>
        <v>1 bis 10 Jahre</v>
      </c>
      <c r="F37" t="e">
        <f>SUMPRODUCT((INDEX(Rohdaten!$A$2:$GG$9999,,MATCH(C37,Rohdaten!$1:$1,))&gt;D36)*(INDEX(Rohdaten!$A$2:$GG$9999,,MATCH(C37,Rohdaten!$1:$1,))&lt;=D37))</f>
        <v>#N/A</v>
      </c>
      <c r="G37" t="str">
        <f t="shared" si="1"/>
        <v/>
      </c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</row>
    <row r="38" spans="1:57" s="18" customFormat="1" x14ac:dyDescent="0.25">
      <c r="A38" s="46"/>
      <c r="B38" s="47"/>
      <c r="C38" t="s">
        <v>202</v>
      </c>
      <c r="D38" s="4">
        <v>20</v>
      </c>
      <c r="E38" s="53" t="str">
        <f>CONCATENATE(D37+1," bis ",D38," Jahre")</f>
        <v>11 bis 20 Jahre</v>
      </c>
      <c r="F38" t="e">
        <f>SUMPRODUCT((INDEX(Rohdaten!$A$2:$GG$9999,,MATCH(C38,Rohdaten!$1:$1,))&gt;D37)*(INDEX(Rohdaten!$A$2:$GG$9999,,MATCH(C38,Rohdaten!$1:$1,))&lt;=D38))</f>
        <v>#N/A</v>
      </c>
      <c r="G38" t="str">
        <f t="shared" si="1"/>
        <v/>
      </c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</row>
    <row r="39" spans="1:57" x14ac:dyDescent="0.25">
      <c r="C39" t="s">
        <v>202</v>
      </c>
      <c r="D39" s="4">
        <v>30</v>
      </c>
      <c r="E39" s="53" t="str">
        <f>CONCATENATE(D38+1," bis ",D39," Jahre")</f>
        <v>21 bis 30 Jahre</v>
      </c>
      <c r="F39" t="e">
        <f>SUMPRODUCT((INDEX(Rohdaten!$A$2:$GG$9999,,MATCH(C39,Rohdaten!$1:$1,))&gt;D38)*(INDEX(Rohdaten!$A$2:$GG$9999,,MATCH(C39,Rohdaten!$1:$1,))&lt;=D39))</f>
        <v>#N/A</v>
      </c>
      <c r="G39" t="str">
        <f t="shared" si="1"/>
        <v/>
      </c>
    </row>
    <row r="40" spans="1:57" x14ac:dyDescent="0.25">
      <c r="C40" t="s">
        <v>202</v>
      </c>
      <c r="D40" s="4"/>
      <c r="E40" s="53" t="str">
        <f>CONCATENATE("mehr als ",D39," Jahre")</f>
        <v>mehr als 30 Jahre</v>
      </c>
      <c r="F40" t="e">
        <f>SUMPRODUCT((INDEX(Rohdaten!$A$2:$GG$9999,,MATCH(C40,Rohdaten!$1:$1,))&gt;D39)*(Rohdaten!$A$2:$A$9999&lt;&gt;""))</f>
        <v>#N/A</v>
      </c>
      <c r="G40" t="str">
        <f t="shared" si="1"/>
        <v/>
      </c>
    </row>
    <row r="41" spans="1:57" x14ac:dyDescent="0.25">
      <c r="A41" s="19"/>
      <c r="B41" s="18" t="s">
        <v>203</v>
      </c>
      <c r="C41" s="18" t="s">
        <v>204</v>
      </c>
      <c r="D41" s="16"/>
      <c r="E41" s="52" t="s">
        <v>51</v>
      </c>
      <c r="F41" t="e">
        <f>SUMPRODUCT((INDEX(Rohdaten!$A$2:$GG$9999,,MATCH(C41,Rohdaten!$1:$1,))&amp;""=D41&amp;"")*(Rohdaten!$A$2:$A$9999&lt;&gt;""))</f>
        <v>#N/A</v>
      </c>
      <c r="G41" t="e">
        <f t="shared" si="1"/>
        <v>#N/A</v>
      </c>
      <c r="H41" s="50" t="s">
        <v>199</v>
      </c>
    </row>
    <row r="42" spans="1:57" x14ac:dyDescent="0.25">
      <c r="C42" t="s">
        <v>204</v>
      </c>
      <c r="D42" s="4">
        <v>0</v>
      </c>
      <c r="E42" s="53" t="s">
        <v>200</v>
      </c>
      <c r="F42" t="e">
        <f>SUMPRODUCT((INDEX(Rohdaten!$A$2:$GG$9999,,MATCH(C42,Rohdaten!$1:$1,))&amp;""=D42&amp;"")*(Rohdaten!$A$2:$A$9999&lt;&gt;""))</f>
        <v>#N/A</v>
      </c>
      <c r="H42" s="51"/>
    </row>
    <row r="43" spans="1:57" x14ac:dyDescent="0.25">
      <c r="C43" t="s">
        <v>204</v>
      </c>
      <c r="D43" s="4">
        <v>2</v>
      </c>
      <c r="E43" s="53" t="str">
        <f>CONCATENATE(D42+1," bis ",D43," Jahre")</f>
        <v>1 bis 2 Jahre</v>
      </c>
      <c r="F43" t="e">
        <f>SUMPRODUCT((INDEX(Rohdaten!$A$2:$GG$9999,,MATCH(C43,Rohdaten!$1:$1,))&gt;D42)*(INDEX(Rohdaten!$A$2:$GG$9999,,MATCH(C43,Rohdaten!$1:$1,))&lt;=D43))</f>
        <v>#N/A</v>
      </c>
      <c r="H43" s="51"/>
    </row>
    <row r="44" spans="1:57" x14ac:dyDescent="0.25">
      <c r="C44" t="s">
        <v>204</v>
      </c>
      <c r="D44" s="4">
        <v>5</v>
      </c>
      <c r="E44" s="53" t="str">
        <f>CONCATENATE(D43+1," bis ",D44," Jahre")</f>
        <v>3 bis 5 Jahre</v>
      </c>
      <c r="F44" t="e">
        <f>SUMPRODUCT((INDEX(Rohdaten!$A$2:$GG$9999,,MATCH(C44,Rohdaten!$1:$1,))&gt;D43)*(INDEX(Rohdaten!$A$2:$GG$9999,,MATCH(C44,Rohdaten!$1:$1,))&lt;=D44))</f>
        <v>#N/A</v>
      </c>
      <c r="H44" s="51"/>
    </row>
    <row r="45" spans="1:57" x14ac:dyDescent="0.25">
      <c r="C45" t="s">
        <v>204</v>
      </c>
      <c r="D45" s="4">
        <v>10</v>
      </c>
      <c r="E45" s="53" t="str">
        <f>CONCATENATE(D44+1," bis ",D45," Jahre")</f>
        <v>6 bis 10 Jahre</v>
      </c>
      <c r="F45" t="e">
        <f>SUMPRODUCT((INDEX(Rohdaten!$A$2:$GG$9999,,MATCH(C45,Rohdaten!$1:$1,))&gt;D44)*(INDEX(Rohdaten!$A$2:$GG$9999,,MATCH(C45,Rohdaten!$1:$1,))&lt;=D45))</f>
        <v>#N/A</v>
      </c>
      <c r="H45" s="51"/>
    </row>
    <row r="46" spans="1:57" x14ac:dyDescent="0.25">
      <c r="C46" t="s">
        <v>204</v>
      </c>
      <c r="D46" s="4"/>
      <c r="E46" s="53" t="str">
        <f>CONCATENATE("mehr als ",D45," Jahre")</f>
        <v>mehr als 10 Jahre</v>
      </c>
      <c r="F46" t="e">
        <f>SUMPRODUCT((INDEX(Rohdaten!$A$2:$GG$9999,,MATCH(C46,Rohdaten!$1:$1,))&gt;D45)*(Rohdaten!$A$2:$A$9999&lt;&gt;""))</f>
        <v>#N/A</v>
      </c>
      <c r="G46" t="str">
        <f>IF(MATCH(C46,$C:$C,0)=ROW(C46),SUM(F46:F102),"")</f>
        <v/>
      </c>
    </row>
    <row r="47" spans="1:57" x14ac:dyDescent="0.25">
      <c r="A47" s="19" t="s">
        <v>205</v>
      </c>
      <c r="B47" s="18" t="s">
        <v>206</v>
      </c>
      <c r="C47" s="18" t="s">
        <v>207</v>
      </c>
      <c r="D47" s="16"/>
      <c r="E47" s="16"/>
      <c r="F47" t="e">
        <f>SUMPRODUCT((INDEX(Rohdaten!$A$2:$GG$9999,,MATCH(C47,Rohdaten!$1:$1,))&amp;""=D47&amp;"")*(Rohdaten!$A$2:$A$9999&lt;&gt;""))</f>
        <v>#N/A</v>
      </c>
      <c r="G47" t="e">
        <f>IF(MATCH(C47,$C:$C,0)=ROW(C47),SUM(F47:F68),"")</f>
        <v>#N/A</v>
      </c>
      <c r="H47" s="20" t="s">
        <v>208</v>
      </c>
    </row>
    <row r="48" spans="1:57" x14ac:dyDescent="0.25">
      <c r="A48" s="44"/>
      <c r="B48" s="45"/>
      <c r="C48" s="42" t="s">
        <v>207</v>
      </c>
      <c r="D48">
        <v>1</v>
      </c>
      <c r="E48" t="s">
        <v>209</v>
      </c>
      <c r="F48" s="51">
        <f>SUMPRODUCT((ISNUMBER(SEARCH("{"&amp;D48&amp;",",INDEX(Rohdaten!$A$2:$GG$9999,,MATCH(C48,Rohdaten!$1:$1,)))))+(ISNUMBER(SEARCH(","&amp;D48&amp;",",INDEX(Rohdaten!$A$2:$GG$9999,,MATCH(C48,Rohdaten!$1:$1,)))))*1)</f>
        <v>0</v>
      </c>
    </row>
    <row r="49" spans="1:8" x14ac:dyDescent="0.25">
      <c r="A49" s="44"/>
      <c r="B49" s="45"/>
      <c r="C49" s="42" t="s">
        <v>207</v>
      </c>
      <c r="D49">
        <v>2</v>
      </c>
      <c r="E49" t="s">
        <v>210</v>
      </c>
      <c r="F49" s="51">
        <f>SUMPRODUCT((ISNUMBER(SEARCH("{"&amp;D49&amp;",",INDEX(Rohdaten!$A$2:$GG$9999,,MATCH(C49,Rohdaten!$1:$1,)))))+(ISNUMBER(SEARCH(","&amp;D49&amp;",",INDEX(Rohdaten!$A$2:$GG$9999,,MATCH(C49,Rohdaten!$1:$1,)))))*1)</f>
        <v>0</v>
      </c>
    </row>
    <row r="50" spans="1:8" x14ac:dyDescent="0.25">
      <c r="A50" s="44"/>
      <c r="B50" s="45"/>
      <c r="C50" s="42" t="s">
        <v>207</v>
      </c>
      <c r="D50">
        <v>3</v>
      </c>
      <c r="E50" t="s">
        <v>211</v>
      </c>
      <c r="F50" s="51">
        <f>SUMPRODUCT((ISNUMBER(SEARCH("{"&amp;D50&amp;",",INDEX(Rohdaten!$A$2:$GG$9999,,MATCH(C50,Rohdaten!$1:$1,)))))+(ISNUMBER(SEARCH(","&amp;D50&amp;",",INDEX(Rohdaten!$A$2:$GG$9999,,MATCH(C50,Rohdaten!$1:$1,)))))*1)</f>
        <v>0</v>
      </c>
      <c r="G50" t="str">
        <f>IF(MATCH(C50,$C:$C,0)=ROW(C50),SUM(F50:F107),"")</f>
        <v/>
      </c>
    </row>
    <row r="51" spans="1:8" x14ac:dyDescent="0.25">
      <c r="A51" s="44"/>
      <c r="B51" s="45"/>
      <c r="C51" s="42" t="s">
        <v>207</v>
      </c>
      <c r="D51">
        <v>4</v>
      </c>
      <c r="E51" t="s">
        <v>212</v>
      </c>
      <c r="F51" s="51">
        <f>SUMPRODUCT((ISNUMBER(SEARCH("{"&amp;D51&amp;",",INDEX(Rohdaten!$A$2:$GG$9999,,MATCH(C51,Rohdaten!$1:$1,)))))+(ISNUMBER(SEARCH(","&amp;D51&amp;",",INDEX(Rohdaten!$A$2:$GG$9999,,MATCH(C51,Rohdaten!$1:$1,)))))*1)</f>
        <v>0</v>
      </c>
      <c r="G51" t="str">
        <f>IF(MATCH(C51,$C:$C,0)=ROW(C51),SUM(F51:F108),"")</f>
        <v/>
      </c>
    </row>
    <row r="52" spans="1:8" x14ac:dyDescent="0.25">
      <c r="A52" s="44"/>
      <c r="B52" s="45"/>
      <c r="C52" s="42" t="s">
        <v>207</v>
      </c>
      <c r="D52">
        <v>5</v>
      </c>
      <c r="E52" t="s">
        <v>213</v>
      </c>
      <c r="F52" s="51">
        <f>SUMPRODUCT((ISNUMBER(SEARCH("{"&amp;D52&amp;",",INDEX(Rohdaten!$A$2:$GG$9999,,MATCH(C52,Rohdaten!$1:$1,)))))+(ISNUMBER(SEARCH(","&amp;D52&amp;",",INDEX(Rohdaten!$A$2:$GG$9999,,MATCH(C52,Rohdaten!$1:$1,)))))*1)</f>
        <v>0</v>
      </c>
      <c r="G52" t="str">
        <f>IF(MATCH(C52,$C:$C,0)=ROW(C52),SUM(F52:F109),"")</f>
        <v/>
      </c>
    </row>
    <row r="53" spans="1:8" x14ac:dyDescent="0.25">
      <c r="C53" s="42" t="s">
        <v>207</v>
      </c>
      <c r="D53">
        <v>6</v>
      </c>
      <c r="E53" t="s">
        <v>214</v>
      </c>
      <c r="F53" s="51">
        <f>SUMPRODUCT((ISNUMBER(SEARCH("{"&amp;D53&amp;",",INDEX(Rohdaten!$A$2:$GG$9999,,MATCH(C53,Rohdaten!$1:$1,)))))+(ISNUMBER(SEARCH(","&amp;D53&amp;",",INDEX(Rohdaten!$A$2:$GG$9999,,MATCH(C53,Rohdaten!$1:$1,)))))*1)</f>
        <v>0</v>
      </c>
      <c r="G53" t="str">
        <f>IF(MATCH(C53,$C:$C,0)=ROW(C53),SUM(F53:F110),"")</f>
        <v/>
      </c>
    </row>
    <row r="54" spans="1:8" x14ac:dyDescent="0.25">
      <c r="A54" s="44"/>
      <c r="B54" s="45"/>
      <c r="C54" s="42" t="s">
        <v>207</v>
      </c>
      <c r="D54">
        <v>7</v>
      </c>
      <c r="E54" t="s">
        <v>215</v>
      </c>
      <c r="F54" s="51">
        <f>SUMPRODUCT((ISNUMBER(SEARCH("{"&amp;D54&amp;",",INDEX(Rohdaten!$A$2:$GG$9999,,MATCH(C54,Rohdaten!$1:$1,)))))+(ISNUMBER(SEARCH(","&amp;D54&amp;",",INDEX(Rohdaten!$A$2:$GG$9999,,MATCH(C54,Rohdaten!$1:$1,)))))*1)</f>
        <v>0</v>
      </c>
      <c r="G54" t="str">
        <f>IF(MATCH(C54,$C:$C,0)=ROW(C54),SUM(F54:F110),"")</f>
        <v/>
      </c>
    </row>
    <row r="55" spans="1:8" x14ac:dyDescent="0.25">
      <c r="C55" s="42" t="s">
        <v>207</v>
      </c>
      <c r="D55">
        <v>8</v>
      </c>
      <c r="E55" t="s">
        <v>216</v>
      </c>
      <c r="F55" s="51">
        <f>SUMPRODUCT((ISNUMBER(SEARCH("{"&amp;D55&amp;",",INDEX(Rohdaten!$A$2:$GG$9999,,MATCH(C55,Rohdaten!$1:$1,)))))+(ISNUMBER(SEARCH(","&amp;D55&amp;",",INDEX(Rohdaten!$A$2:$GG$9999,,MATCH(C55,Rohdaten!$1:$1,)))))*1)</f>
        <v>0</v>
      </c>
      <c r="G55" t="str">
        <f>IF(MATCH(C55,$C:$C,0)=ROW(C55),SUM(F55:F110),"")</f>
        <v/>
      </c>
    </row>
    <row r="56" spans="1:8" x14ac:dyDescent="0.25">
      <c r="A56" s="44"/>
      <c r="B56" s="45"/>
      <c r="C56" s="42" t="s">
        <v>207</v>
      </c>
      <c r="D56">
        <v>9</v>
      </c>
      <c r="E56" t="s">
        <v>217</v>
      </c>
      <c r="F56" s="51">
        <f>SUMPRODUCT((ISNUMBER(SEARCH("{"&amp;D56&amp;",",INDEX(Rohdaten!$A$2:$GG$9999,,MATCH(C56,Rohdaten!$1:$1,)))))+(ISNUMBER(SEARCH(","&amp;D56&amp;",",INDEX(Rohdaten!$A$2:$GG$9999,,MATCH(C56,Rohdaten!$1:$1,)))))*1)</f>
        <v>0</v>
      </c>
      <c r="G56" t="str">
        <f>IF(MATCH(C56,$C:$C,0)=ROW(C56),SUM(F56:F110),"")</f>
        <v/>
      </c>
    </row>
    <row r="57" spans="1:8" x14ac:dyDescent="0.25">
      <c r="A57" s="44"/>
      <c r="B57" s="45"/>
      <c r="C57" s="42" t="s">
        <v>207</v>
      </c>
      <c r="D57">
        <v>10</v>
      </c>
      <c r="E57" t="s">
        <v>218</v>
      </c>
      <c r="F57" s="51">
        <f>SUMPRODUCT((ISNUMBER(SEARCH("{"&amp;D57&amp;",",INDEX(Rohdaten!$A$2:$GG$9999,,MATCH(C57,Rohdaten!$1:$1,)))))+(ISNUMBER(SEARCH(","&amp;D57&amp;",",INDEX(Rohdaten!$A$2:$GG$9999,,MATCH(C57,Rohdaten!$1:$1,)))))*1)</f>
        <v>0</v>
      </c>
      <c r="G57" t="str">
        <f>IF(MATCH(C57,$C:$C,0)=ROW(C57),SUM(F57:F110),"")</f>
        <v/>
      </c>
    </row>
    <row r="58" spans="1:8" x14ac:dyDescent="0.25">
      <c r="A58" s="44"/>
      <c r="B58" s="45"/>
      <c r="C58" s="42" t="s">
        <v>207</v>
      </c>
      <c r="D58">
        <v>11</v>
      </c>
      <c r="E58" t="s">
        <v>219</v>
      </c>
      <c r="F58" s="51">
        <f>SUMPRODUCT((ISNUMBER(SEARCH("{"&amp;D58&amp;",",INDEX(Rohdaten!$A$2:$GG$9999,,MATCH(C58,Rohdaten!$1:$1,)))))+(ISNUMBER(SEARCH(","&amp;D58&amp;",",INDEX(Rohdaten!$A$2:$GG$9999,,MATCH(C58,Rohdaten!$1:$1,)))))*1)</f>
        <v>0</v>
      </c>
      <c r="G58" t="str">
        <f>IF(MATCH(C58,$C:$C,0)=ROW(C58),SUM(F58:F110),"")</f>
        <v/>
      </c>
    </row>
    <row r="59" spans="1:8" x14ac:dyDescent="0.25">
      <c r="A59" s="44"/>
      <c r="B59" s="45"/>
      <c r="C59" s="42" t="s">
        <v>207</v>
      </c>
      <c r="D59">
        <v>12</v>
      </c>
      <c r="E59" t="s">
        <v>220</v>
      </c>
      <c r="F59" s="51">
        <f>SUMPRODUCT((ISNUMBER(SEARCH("{"&amp;D59&amp;",",INDEX(Rohdaten!$A$2:$GG$9999,,MATCH(C59,Rohdaten!$1:$1,)))))+(ISNUMBER(SEARCH(","&amp;D59&amp;",",INDEX(Rohdaten!$A$2:$GG$9999,,MATCH(C59,Rohdaten!$1:$1,)))))*1)</f>
        <v>0</v>
      </c>
      <c r="G59" t="str">
        <f>IF(MATCH(C59,$C:$C,0)=ROW(C59),SUM(F59:F110),"")</f>
        <v/>
      </c>
    </row>
    <row r="60" spans="1:8" x14ac:dyDescent="0.25">
      <c r="A60" s="44"/>
      <c r="B60" s="45"/>
      <c r="C60" s="42" t="s">
        <v>207</v>
      </c>
      <c r="D60">
        <v>13</v>
      </c>
      <c r="E60" t="s">
        <v>221</v>
      </c>
      <c r="F60" s="51">
        <f>SUMPRODUCT((ISNUMBER(SEARCH("{"&amp;D60&amp;",",INDEX(Rohdaten!$A$2:$GG$9999,,MATCH(C60,Rohdaten!$1:$1,)))))+(ISNUMBER(SEARCH(","&amp;D60&amp;",",INDEX(Rohdaten!$A$2:$GG$9999,,MATCH(C60,Rohdaten!$1:$1,)))))*1)</f>
        <v>0</v>
      </c>
      <c r="G60" t="str">
        <f>IF(MATCH(C60,$C:$C,0)=ROW(C60),SUM(F60:F110),"")</f>
        <v/>
      </c>
      <c r="H60" s="49"/>
    </row>
    <row r="61" spans="1:8" x14ac:dyDescent="0.25">
      <c r="C61" s="42" t="s">
        <v>207</v>
      </c>
      <c r="D61">
        <v>14</v>
      </c>
      <c r="E61" t="s">
        <v>222</v>
      </c>
      <c r="F61" s="51">
        <f>SUMPRODUCT((ISNUMBER(SEARCH("{"&amp;D61&amp;",",INDEX(Rohdaten!$A$2:$GG$9999,,MATCH(C61,Rohdaten!$1:$1,)))))+(ISNUMBER(SEARCH(","&amp;D61&amp;",",INDEX(Rohdaten!$A$2:$GG$9999,,MATCH(C61,Rohdaten!$1:$1,)))))*1)</f>
        <v>0</v>
      </c>
      <c r="G61" t="str">
        <f>IF(MATCH(C61,$C:$C,0)=ROW(C61),SUM(F61:F110),"")</f>
        <v/>
      </c>
    </row>
    <row r="62" spans="1:8" x14ac:dyDescent="0.25">
      <c r="A62" s="44"/>
      <c r="B62" s="45"/>
      <c r="C62" s="42" t="s">
        <v>207</v>
      </c>
      <c r="D62">
        <v>15</v>
      </c>
      <c r="E62" t="s">
        <v>223</v>
      </c>
      <c r="F62" s="51">
        <f>SUMPRODUCT((ISNUMBER(SEARCH("{"&amp;D62&amp;",",INDEX(Rohdaten!$A$2:$GG$9999,,MATCH(C62,Rohdaten!$1:$1,)))))+(ISNUMBER(SEARCH(","&amp;D62&amp;",",INDEX(Rohdaten!$A$2:$GG$9999,,MATCH(C62,Rohdaten!$1:$1,)))))*1)</f>
        <v>0</v>
      </c>
      <c r="G62" t="str">
        <f>IF(MATCH(C62,$C:$C,0)=ROW(C62),SUM(F62:F110),"")</f>
        <v/>
      </c>
    </row>
    <row r="63" spans="1:8" x14ac:dyDescent="0.25">
      <c r="C63" s="42" t="s">
        <v>207</v>
      </c>
      <c r="D63">
        <v>16</v>
      </c>
      <c r="E63" t="s">
        <v>224</v>
      </c>
      <c r="F63" s="51">
        <f>SUMPRODUCT((ISNUMBER(SEARCH("{"&amp;D63&amp;",",INDEX(Rohdaten!$A$2:$GG$9999,,MATCH(C63,Rohdaten!$1:$1,)))))+(ISNUMBER(SEARCH(","&amp;D63&amp;",",INDEX(Rohdaten!$A$2:$GG$9999,,MATCH(C63,Rohdaten!$1:$1,)))))*1)</f>
        <v>0</v>
      </c>
      <c r="G63" t="str">
        <f>IF(MATCH(C63,$C:$C,0)=ROW(C63),SUM(F63:F110),"")</f>
        <v/>
      </c>
    </row>
    <row r="64" spans="1:8" x14ac:dyDescent="0.25">
      <c r="A64" s="44"/>
      <c r="B64" s="45"/>
      <c r="C64" s="42" t="s">
        <v>207</v>
      </c>
      <c r="D64">
        <v>17</v>
      </c>
      <c r="E64" t="s">
        <v>225</v>
      </c>
      <c r="F64" s="51">
        <f>SUMPRODUCT((ISNUMBER(SEARCH("{"&amp;D64&amp;",",INDEX(Rohdaten!$A$2:$GG$9999,,MATCH(C64,Rohdaten!$1:$1,)))))+(ISNUMBER(SEARCH(","&amp;D64&amp;",",INDEX(Rohdaten!$A$2:$GG$9999,,MATCH(C64,Rohdaten!$1:$1,)))))*1)</f>
        <v>0</v>
      </c>
      <c r="G64" t="str">
        <f>IF(MATCH(C64,$C:$C,0)=ROW(C64),SUM(F64:F114),"")</f>
        <v/>
      </c>
    </row>
    <row r="65" spans="1:8" x14ac:dyDescent="0.25">
      <c r="A65" s="44"/>
      <c r="B65" s="45"/>
      <c r="C65" s="42" t="s">
        <v>207</v>
      </c>
      <c r="D65">
        <v>18</v>
      </c>
      <c r="E65" t="s">
        <v>226</v>
      </c>
      <c r="F65" s="51">
        <f>SUMPRODUCT((ISNUMBER(SEARCH("{"&amp;D65&amp;",",INDEX(Rohdaten!$A$2:$GG$9999,,MATCH(C65,Rohdaten!$1:$1,)))))+(ISNUMBER(SEARCH(","&amp;D65&amp;",",INDEX(Rohdaten!$A$2:$GG$9999,,MATCH(C65,Rohdaten!$1:$1,)))))*1)</f>
        <v>0</v>
      </c>
      <c r="G65" t="str">
        <f>IF(MATCH(C65,$C:$C,0)=ROW(C65),SUM(F65:F114),"")</f>
        <v/>
      </c>
    </row>
    <row r="66" spans="1:8" x14ac:dyDescent="0.25">
      <c r="A66" s="44"/>
      <c r="B66" s="45"/>
      <c r="C66" s="42" t="s">
        <v>207</v>
      </c>
      <c r="D66">
        <v>19</v>
      </c>
      <c r="E66" t="s">
        <v>227</v>
      </c>
      <c r="F66" s="51">
        <f>SUMPRODUCT((ISNUMBER(SEARCH("{"&amp;D66&amp;",",INDEX(Rohdaten!$A$2:$GG$9999,,MATCH(C66,Rohdaten!$1:$1,)))))+(ISNUMBER(SEARCH(","&amp;D66&amp;",",INDEX(Rohdaten!$A$2:$GG$9999,,MATCH(C66,Rohdaten!$1:$1,)))))*1)</f>
        <v>0</v>
      </c>
      <c r="G66" t="str">
        <f>IF(MATCH(C66,$C:$C,0)=ROW(C66),SUM(F66:F114),"")</f>
        <v/>
      </c>
    </row>
    <row r="67" spans="1:8" x14ac:dyDescent="0.25">
      <c r="A67" s="44"/>
      <c r="B67" s="45"/>
      <c r="C67" s="42" t="s">
        <v>207</v>
      </c>
      <c r="D67">
        <v>20</v>
      </c>
      <c r="E67" t="s">
        <v>228</v>
      </c>
      <c r="F67" s="51">
        <f>SUMPRODUCT((ISNUMBER(SEARCH("{"&amp;D67&amp;",",INDEX(Rohdaten!$A$2:$GG$9999,,MATCH(C67,Rohdaten!$1:$1,)))))+(ISNUMBER(SEARCH(","&amp;D67&amp;",",INDEX(Rohdaten!$A$2:$GG$9999,,MATCH(C67,Rohdaten!$1:$1,)))))*1)</f>
        <v>0</v>
      </c>
      <c r="G67" t="str">
        <f>IF(MATCH(C67,$C:$C,0)=ROW(C67),SUM(F67:F116),"")</f>
        <v/>
      </c>
    </row>
    <row r="68" spans="1:8" x14ac:dyDescent="0.25">
      <c r="A68" s="44"/>
      <c r="B68" s="45"/>
      <c r="C68" s="42" t="s">
        <v>207</v>
      </c>
      <c r="D68">
        <v>21</v>
      </c>
      <c r="E68" t="s">
        <v>229</v>
      </c>
      <c r="F68" s="51">
        <f>SUMPRODUCT((ISNUMBER(SEARCH("{"&amp;D68&amp;",",INDEX(Rohdaten!$A$2:$GG$9999,,MATCH(C68,Rohdaten!$1:$1,)))))+(ISNUMBER(SEARCH(","&amp;D68&amp;",",INDEX(Rohdaten!$A$2:$GG$9999,,MATCH(C68,Rohdaten!$1:$1,)))))*1)</f>
        <v>0</v>
      </c>
      <c r="G68" t="str">
        <f>IF(MATCH(C68,$C:$C,0)=ROW(C68),SUM(F68:F117),"")</f>
        <v/>
      </c>
    </row>
    <row r="69" spans="1:8" x14ac:dyDescent="0.25">
      <c r="A69" s="19"/>
      <c r="B69" s="17"/>
      <c r="C69" s="18" t="s">
        <v>230</v>
      </c>
      <c r="D69" s="18"/>
      <c r="E69" s="18"/>
      <c r="F69" t="e">
        <f>SUMPRODUCT((INDEX(Rohdaten!$A$2:$GG$9999,,MATCH(C69,Rohdaten!$1:$1,))&amp;""=D69&amp;"")*(Rohdaten!$A$2:$A$9999&lt;&gt;""))</f>
        <v>#N/A</v>
      </c>
      <c r="G69" t="e">
        <f>IF(MATCH(C69,$C:$C,0)=ROW(C69),SUM(F69:F71),"")</f>
        <v>#N/A</v>
      </c>
    </row>
    <row r="70" spans="1:8" x14ac:dyDescent="0.25">
      <c r="A70" s="44"/>
      <c r="B70" s="45"/>
      <c r="C70" s="42" t="s">
        <v>230</v>
      </c>
      <c r="D70" s="4">
        <v>0</v>
      </c>
      <c r="E70" t="s">
        <v>56</v>
      </c>
      <c r="F70" t="e">
        <f>SUMPRODUCT((INDEX(Rohdaten!$A$2:$GG$9999,,MATCH(C70,Rohdaten!$1:$1,))&amp;""=D70&amp;"")*(Rohdaten!$A$2:$A$9999&lt;&gt;""))</f>
        <v>#N/A</v>
      </c>
      <c r="G70" s="41"/>
    </row>
    <row r="71" spans="1:8" x14ac:dyDescent="0.25">
      <c r="C71" s="42" t="s">
        <v>230</v>
      </c>
      <c r="D71" s="4">
        <v>1</v>
      </c>
      <c r="E71" t="s">
        <v>57</v>
      </c>
      <c r="F71" t="e">
        <f>SUMPRODUCT((INDEX(Rohdaten!$A$2:$GG$9999,,MATCH(C71,Rohdaten!$1:$1,))&amp;""=D71&amp;"")*(Rohdaten!$A$2:$A$9999&lt;&gt;""))</f>
        <v>#N/A</v>
      </c>
    </row>
    <row r="72" spans="1:8" x14ac:dyDescent="0.25">
      <c r="A72" s="54" t="s">
        <v>231</v>
      </c>
      <c r="B72" s="19" t="s">
        <v>26</v>
      </c>
      <c r="C72" s="18" t="s">
        <v>232</v>
      </c>
      <c r="D72" s="16"/>
      <c r="E72" s="52" t="s">
        <v>51</v>
      </c>
      <c r="F72" t="e">
        <f>SUMPRODUCT((INDEX(Rohdaten!$A$2:$GG$9999,,MATCH(C72,Rohdaten!$1:$1,))&amp;""=D72&amp;"")*(Rohdaten!$A$2:$A$9999&lt;&gt;""))</f>
        <v>#N/A</v>
      </c>
      <c r="G72" t="e">
        <f t="shared" ref="G72:G84" si="2">IF(MATCH(C72,$C:$C,0)=ROW(C72),SUM(F72:F77),"")</f>
        <v>#N/A</v>
      </c>
      <c r="H72" s="50" t="s">
        <v>199</v>
      </c>
    </row>
    <row r="73" spans="1:8" x14ac:dyDescent="0.25">
      <c r="C73" t="s">
        <v>232</v>
      </c>
      <c r="D73" s="4">
        <v>0</v>
      </c>
      <c r="E73" s="53" t="s">
        <v>30</v>
      </c>
      <c r="F73" t="e">
        <f>SUMPRODUCT((INDEX(Rohdaten!$A$2:$GG$9999,,MATCH(C73,Rohdaten!$1:$1,))&amp;""=D73&amp;"")*(Rohdaten!$A$2:$A$9999&lt;&gt;""))</f>
        <v>#N/A</v>
      </c>
      <c r="G73" t="str">
        <f t="shared" si="2"/>
        <v/>
      </c>
      <c r="H73" s="41"/>
    </row>
    <row r="74" spans="1:8" x14ac:dyDescent="0.25">
      <c r="C74" t="s">
        <v>232</v>
      </c>
      <c r="D74" s="4">
        <v>20</v>
      </c>
      <c r="E74" s="53" t="str">
        <f>CONCATENATE(D73+1," bis ",D74," Stunden")</f>
        <v>1 bis 20 Stunden</v>
      </c>
      <c r="F74" t="e">
        <f>SUMPRODUCT((INDEX(Rohdaten!$A$2:$GG$9999,,MATCH(C74,Rohdaten!$1:$1,))&gt;D73)*(INDEX(Rohdaten!$A$2:$GG$9999,,MATCH(C74,Rohdaten!$1:$1,))&lt;=D74))</f>
        <v>#N/A</v>
      </c>
      <c r="G74" t="str">
        <f t="shared" si="2"/>
        <v/>
      </c>
      <c r="H74" s="41"/>
    </row>
    <row r="75" spans="1:8" x14ac:dyDescent="0.25">
      <c r="C75" t="s">
        <v>232</v>
      </c>
      <c r="D75" s="4">
        <v>30</v>
      </c>
      <c r="E75" s="53" t="str">
        <f>CONCATENATE(D74+1," bis ",D75," Stunden")</f>
        <v>21 bis 30 Stunden</v>
      </c>
      <c r="F75" t="e">
        <f>SUMPRODUCT((INDEX(Rohdaten!$A$2:$GG$9999,,MATCH(C75,Rohdaten!$1:$1,))&gt;D74)*(INDEX(Rohdaten!$A$2:$GG$9999,,MATCH(C75,Rohdaten!$1:$1,))&lt;=D75))</f>
        <v>#N/A</v>
      </c>
      <c r="G75" t="str">
        <f t="shared" si="2"/>
        <v/>
      </c>
      <c r="H75" s="41"/>
    </row>
    <row r="76" spans="1:8" x14ac:dyDescent="0.25">
      <c r="C76" t="s">
        <v>232</v>
      </c>
      <c r="D76" s="4">
        <v>40</v>
      </c>
      <c r="E76" s="53" t="str">
        <f>CONCATENATE(D75+1," bis ",D76," Stunden")</f>
        <v>31 bis 40 Stunden</v>
      </c>
      <c r="F76" t="e">
        <f>SUMPRODUCT((INDEX(Rohdaten!$A$2:$GG$9999,,MATCH(C76,Rohdaten!$1:$1,))&gt;D75)*(INDEX(Rohdaten!$A$2:$GG$9999,,MATCH(C76,Rohdaten!$1:$1,))&lt;=D76))</f>
        <v>#N/A</v>
      </c>
      <c r="G76" t="str">
        <f t="shared" si="2"/>
        <v/>
      </c>
    </row>
    <row r="77" spans="1:8" x14ac:dyDescent="0.25">
      <c r="C77" t="s">
        <v>232</v>
      </c>
      <c r="D77" s="4"/>
      <c r="E77" s="53" t="str">
        <f>CONCATENATE("mehr als ",D76," Stunden")</f>
        <v>mehr als 40 Stunden</v>
      </c>
      <c r="F77" t="e">
        <f>SUMPRODUCT((INDEX(Rohdaten!$A$2:$GG$9999,,MATCH(C77,Rohdaten!$1:$1,))&gt;D76)*(Rohdaten!$A$2:$A$9999&lt;&gt;""))</f>
        <v>#N/A</v>
      </c>
      <c r="G77" t="str">
        <f t="shared" si="2"/>
        <v/>
      </c>
    </row>
    <row r="78" spans="1:8" x14ac:dyDescent="0.25">
      <c r="A78" s="19"/>
      <c r="B78" s="19" t="s">
        <v>27</v>
      </c>
      <c r="C78" s="18" t="s">
        <v>233</v>
      </c>
      <c r="D78" s="16"/>
      <c r="E78" s="52" t="s">
        <v>51</v>
      </c>
      <c r="F78" t="e">
        <f>SUMPRODUCT((INDEX(Rohdaten!$A$2:$GG$9999,,MATCH(C78,Rohdaten!$1:$1,))&amp;""=D78&amp;"")*(Rohdaten!$A$2:$A$9999&lt;&gt;""))</f>
        <v>#N/A</v>
      </c>
      <c r="G78" t="e">
        <f t="shared" si="2"/>
        <v>#N/A</v>
      </c>
      <c r="H78" s="50" t="s">
        <v>199</v>
      </c>
    </row>
    <row r="79" spans="1:8" x14ac:dyDescent="0.25">
      <c r="C79" s="42" t="s">
        <v>233</v>
      </c>
      <c r="D79" s="4">
        <v>0</v>
      </c>
      <c r="E79" s="53" t="s">
        <v>30</v>
      </c>
      <c r="F79" t="e">
        <f>SUMPRODUCT((INDEX(Rohdaten!$A$2:$GG$9999,,MATCH(C79,Rohdaten!$1:$1,))&amp;""=D79&amp;"")*(Rohdaten!$A$2:$A$9999&lt;&gt;""))</f>
        <v>#N/A</v>
      </c>
      <c r="G79" t="str">
        <f t="shared" si="2"/>
        <v/>
      </c>
      <c r="H79" s="41"/>
    </row>
    <row r="80" spans="1:8" x14ac:dyDescent="0.25">
      <c r="C80" s="42" t="s">
        <v>233</v>
      </c>
      <c r="D80" s="4">
        <v>15</v>
      </c>
      <c r="E80" s="53" t="str">
        <f>CONCATENATE(D79+1," bis ",D80," Stunden")</f>
        <v>1 bis 15 Stunden</v>
      </c>
      <c r="F80" t="e">
        <f>SUMPRODUCT((INDEX(Rohdaten!$A$2:$GG$9999,,MATCH(C80,Rohdaten!$1:$1,))&gt;D79)*(INDEX(Rohdaten!$A$2:$GG$9999,,MATCH(C80,Rohdaten!$1:$1,))&lt;=D80))</f>
        <v>#N/A</v>
      </c>
      <c r="G80" t="str">
        <f t="shared" si="2"/>
        <v/>
      </c>
      <c r="H80" s="41"/>
    </row>
    <row r="81" spans="1:8" x14ac:dyDescent="0.25">
      <c r="C81" s="42" t="s">
        <v>233</v>
      </c>
      <c r="D81" s="4">
        <v>20</v>
      </c>
      <c r="E81" s="53" t="str">
        <f>CONCATENATE(D80+1," bis ",D81," Stunden")</f>
        <v>16 bis 20 Stunden</v>
      </c>
      <c r="F81" t="e">
        <f>SUMPRODUCT((INDEX(Rohdaten!$A$2:$GG$9999,,MATCH(C81,Rohdaten!$1:$1,))&gt;D80)*(INDEX(Rohdaten!$A$2:$GG$9999,,MATCH(C81,Rohdaten!$1:$1,))&lt;=D81))</f>
        <v>#N/A</v>
      </c>
      <c r="G81" t="str">
        <f t="shared" si="2"/>
        <v/>
      </c>
      <c r="H81" s="41"/>
    </row>
    <row r="82" spans="1:8" x14ac:dyDescent="0.25">
      <c r="C82" s="42" t="s">
        <v>233</v>
      </c>
      <c r="D82" s="4">
        <v>25</v>
      </c>
      <c r="E82" s="53" t="str">
        <f>CONCATENATE(D81+1," bis ",D82," Stunden")</f>
        <v>21 bis 25 Stunden</v>
      </c>
      <c r="F82" t="e">
        <f>SUMPRODUCT((INDEX(Rohdaten!$A$2:$GG$9999,,MATCH(C82,Rohdaten!$1:$1,))&gt;D81)*(INDEX(Rohdaten!$A$2:$GG$9999,,MATCH(C82,Rohdaten!$1:$1,))&lt;=D82))</f>
        <v>#N/A</v>
      </c>
      <c r="G82" t="str">
        <f t="shared" si="2"/>
        <v/>
      </c>
    </row>
    <row r="83" spans="1:8" x14ac:dyDescent="0.25">
      <c r="A83" s="44"/>
      <c r="B83" s="45"/>
      <c r="C83" s="42" t="s">
        <v>233</v>
      </c>
      <c r="D83" s="4"/>
      <c r="E83" s="53" t="str">
        <f>CONCATENATE("mehr als ",D82," Stunden")</f>
        <v>mehr als 25 Stunden</v>
      </c>
      <c r="F83" t="e">
        <f>SUMPRODUCT((INDEX(Rohdaten!$A$2:$GG$9999,,MATCH(C83,Rohdaten!$1:$1,))&gt;D82)*(Rohdaten!$A$2:$A$9999&lt;&gt;""))</f>
        <v>#N/A</v>
      </c>
      <c r="G83" t="str">
        <f t="shared" si="2"/>
        <v/>
      </c>
    </row>
    <row r="84" spans="1:8" x14ac:dyDescent="0.25">
      <c r="A84" s="19"/>
      <c r="B84" s="19" t="s">
        <v>28</v>
      </c>
      <c r="C84" s="18" t="s">
        <v>234</v>
      </c>
      <c r="D84" s="16"/>
      <c r="E84" s="52" t="s">
        <v>51</v>
      </c>
      <c r="F84" t="e">
        <f>SUMPRODUCT((INDEX(Rohdaten!$A$2:$GG$9999,,MATCH(C84,Rohdaten!$1:$1,))&amp;""=D84&amp;"")*(Rohdaten!$A$2:$A$9999&lt;&gt;""))</f>
        <v>#N/A</v>
      </c>
      <c r="G84" t="e">
        <f t="shared" si="2"/>
        <v>#N/A</v>
      </c>
      <c r="H84" s="50" t="s">
        <v>199</v>
      </c>
    </row>
    <row r="85" spans="1:8" x14ac:dyDescent="0.25">
      <c r="C85" t="s">
        <v>234</v>
      </c>
      <c r="D85" s="4">
        <v>0</v>
      </c>
      <c r="E85" s="53" t="s">
        <v>30</v>
      </c>
      <c r="F85" t="e">
        <f>SUMPRODUCT((INDEX(Rohdaten!$A$2:$GG$9999,,MATCH(C85,Rohdaten!$1:$1,))&amp;""=D85&amp;"")*(Rohdaten!$A$2:$A$9999&lt;&gt;""))</f>
        <v>#N/A</v>
      </c>
      <c r="G85" t="str">
        <f>IF(MATCH(C85,$C:$C,0)=ROW(C85),SUM(F85:F89),"")</f>
        <v/>
      </c>
      <c r="H85" s="41"/>
    </row>
    <row r="86" spans="1:8" x14ac:dyDescent="0.25">
      <c r="C86" t="s">
        <v>234</v>
      </c>
      <c r="D86" s="4">
        <v>15</v>
      </c>
      <c r="E86" s="53" t="str">
        <f>CONCATENATE(D85+1," bis ",D86," Stunden")</f>
        <v>1 bis 15 Stunden</v>
      </c>
      <c r="F86" t="e">
        <f>SUMPRODUCT((INDEX(Rohdaten!$A$2:$GG$9999,,MATCH(C86,Rohdaten!$1:$1,))&gt;D85)*(INDEX(Rohdaten!$A$2:$GG$9999,,MATCH(C86,Rohdaten!$1:$1,))&lt;=D86))</f>
        <v>#N/A</v>
      </c>
      <c r="G86" t="str">
        <f>IF(MATCH(C86,$C:$C,0)=ROW(C86),SUM(F86:F90),"")</f>
        <v/>
      </c>
      <c r="H86" s="41"/>
    </row>
    <row r="87" spans="1:8" x14ac:dyDescent="0.25">
      <c r="C87" t="s">
        <v>234</v>
      </c>
      <c r="D87" s="4">
        <v>20</v>
      </c>
      <c r="E87" s="53" t="str">
        <f>CONCATENATE(D86+1," bis ",D87," Stunden")</f>
        <v>16 bis 20 Stunden</v>
      </c>
      <c r="F87" t="e">
        <f>SUMPRODUCT((INDEX(Rohdaten!$A$2:$GG$9999,,MATCH(C87,Rohdaten!$1:$1,))&gt;D86)*(INDEX(Rohdaten!$A$2:$GG$9999,,MATCH(C87,Rohdaten!$1:$1,))&lt;=D87))</f>
        <v>#N/A</v>
      </c>
      <c r="G87" t="str">
        <f>IF(MATCH(C87,$C:$C,0)=ROW(C87),SUM(F87:F91),"")</f>
        <v/>
      </c>
      <c r="H87" s="41"/>
    </row>
    <row r="88" spans="1:8" x14ac:dyDescent="0.25">
      <c r="C88" t="s">
        <v>234</v>
      </c>
      <c r="D88" s="4">
        <v>25</v>
      </c>
      <c r="E88" s="53" t="str">
        <f>CONCATENATE(D87+1," bis ",D88," Stunden")</f>
        <v>21 bis 25 Stunden</v>
      </c>
      <c r="F88" t="e">
        <f>SUMPRODUCT((INDEX(Rohdaten!$A$2:$GG$9999,,MATCH(C88,Rohdaten!$1:$1,))&gt;D87)*(INDEX(Rohdaten!$A$2:$GG$9999,,MATCH(C88,Rohdaten!$1:$1,))&lt;=D88))</f>
        <v>#N/A</v>
      </c>
      <c r="G88" t="str">
        <f>IF(MATCH(C88,$C:$C,0)=ROW(C88),SUM(F88:F92),"")</f>
        <v/>
      </c>
    </row>
    <row r="89" spans="1:8" x14ac:dyDescent="0.25">
      <c r="C89" t="s">
        <v>234</v>
      </c>
      <c r="D89" s="4"/>
      <c r="E89" s="53" t="str">
        <f>CONCATENATE("mehr als ",D88," Stunden")</f>
        <v>mehr als 25 Stunden</v>
      </c>
      <c r="F89" t="e">
        <f>SUMPRODUCT((INDEX(Rohdaten!$A$2:$GG$9999,,MATCH(C89,Rohdaten!$1:$1,))&gt;D88)*(Rohdaten!$A$2:$A$9999&lt;&gt;""))</f>
        <v>#N/A</v>
      </c>
      <c r="G89" t="str">
        <f>IF(MATCH(C89,$C:$C,0)=ROW(C89),SUM(F89:F93),"")</f>
        <v/>
      </c>
    </row>
    <row r="90" spans="1:8" x14ac:dyDescent="0.25">
      <c r="A90" s="19"/>
      <c r="B90" s="19" t="s">
        <v>29</v>
      </c>
      <c r="C90" s="18" t="s">
        <v>235</v>
      </c>
      <c r="D90" s="16"/>
      <c r="E90" s="52" t="s">
        <v>51</v>
      </c>
      <c r="F90" t="e">
        <f>SUMPRODUCT((INDEX(Rohdaten!$A$2:$GG$9999,,MATCH(C90,Rohdaten!$1:$1,))&amp;""=D90&amp;"")*(Rohdaten!$A$2:$A$9999&lt;&gt;""))</f>
        <v>#N/A</v>
      </c>
      <c r="G90" t="e">
        <f>IF(MATCH(C90,$C:$C,0)=ROW(C90),SUM(F90:F95),"")</f>
        <v>#N/A</v>
      </c>
      <c r="H90" s="50" t="s">
        <v>199</v>
      </c>
    </row>
    <row r="91" spans="1:8" x14ac:dyDescent="0.25">
      <c r="C91" t="s">
        <v>235</v>
      </c>
      <c r="D91" s="4">
        <v>0</v>
      </c>
      <c r="E91" s="53" t="s">
        <v>30</v>
      </c>
      <c r="F91" t="e">
        <f>SUMPRODUCT((INDEX(Rohdaten!$A$2:$GG$9999,,MATCH(C91,Rohdaten!$1:$1,))&amp;""=D91&amp;"")*(Rohdaten!$A$2:$A$9999&lt;&gt;""))</f>
        <v>#N/A</v>
      </c>
      <c r="G91" t="str">
        <f>IF(MATCH(C91,$C:$C,0)=ROW(C91),SUM(F91:F95),"")</f>
        <v/>
      </c>
      <c r="H91" s="41"/>
    </row>
    <row r="92" spans="1:8" x14ac:dyDescent="0.25">
      <c r="C92" t="s">
        <v>235</v>
      </c>
      <c r="D92" s="4">
        <v>3</v>
      </c>
      <c r="E92" s="53" t="str">
        <f>CONCATENATE(D91+1," bis ",D92," Stunden")</f>
        <v>1 bis 3 Stunden</v>
      </c>
      <c r="F92" t="e">
        <f>SUMPRODUCT((INDEX(Rohdaten!$A$2:$GG$9999,,MATCH(C92,Rohdaten!$1:$1,))&gt;D91)*(INDEX(Rohdaten!$A$2:$GG$9999,,MATCH(C92,Rohdaten!$1:$1,))&lt;=D92))</f>
        <v>#N/A</v>
      </c>
      <c r="G92" t="str">
        <f>IF(MATCH(C92,$C:$C,0)=ROW(C92),SUM(F92:F95),"")</f>
        <v/>
      </c>
      <c r="H92" s="41"/>
    </row>
    <row r="93" spans="1:8" x14ac:dyDescent="0.25">
      <c r="C93" t="s">
        <v>235</v>
      </c>
      <c r="D93" s="4">
        <v>6</v>
      </c>
      <c r="E93" s="53" t="str">
        <f>CONCATENATE(D92+1," bis ",D93," Stunden")</f>
        <v>4 bis 6 Stunden</v>
      </c>
      <c r="F93" t="e">
        <f>SUMPRODUCT((INDEX(Rohdaten!$A$2:$GG$9999,,MATCH(C93,Rohdaten!$1:$1,))&gt;D92)*(INDEX(Rohdaten!$A$2:$GG$9999,,MATCH(C93,Rohdaten!$1:$1,))&lt;=D93))</f>
        <v>#N/A</v>
      </c>
      <c r="G93" t="str">
        <f>IF(MATCH(C93,$C:$C,0)=ROW(C93),SUM(F93:F95),"")</f>
        <v/>
      </c>
      <c r="H93" s="41"/>
    </row>
    <row r="94" spans="1:8" x14ac:dyDescent="0.25">
      <c r="C94" t="s">
        <v>235</v>
      </c>
      <c r="D94" s="4">
        <v>9</v>
      </c>
      <c r="E94" s="53" t="str">
        <f>CONCATENATE(D93+1," bis ",D94," Stunden")</f>
        <v>7 bis 9 Stunden</v>
      </c>
      <c r="F94" t="e">
        <f>SUMPRODUCT((INDEX(Rohdaten!$A$2:$GG$9999,,MATCH(C94,Rohdaten!$1:$1,))&gt;D93)*(INDEX(Rohdaten!$A$2:$GG$9999,,MATCH(C94,Rohdaten!$1:$1,))&lt;=D94))</f>
        <v>#N/A</v>
      </c>
      <c r="G94" t="str">
        <f>IF(MATCH(C94,$C:$C,0)=ROW(C94),SUM(F94:F95),"")</f>
        <v/>
      </c>
    </row>
    <row r="95" spans="1:8" x14ac:dyDescent="0.25">
      <c r="C95" t="s">
        <v>235</v>
      </c>
      <c r="D95" s="4"/>
      <c r="E95" s="53" t="str">
        <f>CONCATENATE("mehr als ",D94," Stunden")</f>
        <v>mehr als 9 Stunden</v>
      </c>
      <c r="F95" t="e">
        <f>SUMPRODUCT((INDEX(Rohdaten!$A$2:$GG$9999,,MATCH(C95,Rohdaten!$1:$1,))&gt;D94)*(Rohdaten!$A$2:$A$9999&lt;&gt;""))</f>
        <v>#N/A</v>
      </c>
      <c r="G95" t="str">
        <f>IF(MATCH(C95,$C:$C,0)=ROW(C95),SUM(F95:F95),"")</f>
        <v/>
      </c>
    </row>
    <row r="96" spans="1:8" ht="15.75" customHeight="1" x14ac:dyDescent="0.25">
      <c r="A96" s="25" t="s">
        <v>126</v>
      </c>
      <c r="B96" s="29"/>
      <c r="C96" s="27"/>
      <c r="D96" s="26"/>
      <c r="E96" s="26"/>
      <c r="F96" s="27"/>
      <c r="G96" s="27"/>
    </row>
    <row r="97" spans="1:8" x14ac:dyDescent="0.25">
      <c r="A97" s="32" t="s">
        <v>236</v>
      </c>
      <c r="B97" s="32" t="s">
        <v>236</v>
      </c>
      <c r="C97" s="24" t="s">
        <v>129</v>
      </c>
      <c r="D97" s="24"/>
      <c r="E97" s="24"/>
      <c r="F97" t="e">
        <f>SUMPRODUCT((INDEX(Rohdaten!$A$2:$GG$9999,,MATCH(C97,Rohdaten!$1:$1,))&amp;""=D97&amp;"")*(Rohdaten!$E$2:$E$9999&lt;&gt;""))</f>
        <v>#N/A</v>
      </c>
      <c r="G97" t="e">
        <f>IF(MATCH(C97,$C:$C,0)=ROW(C97),SUM(F97:F99),"")</f>
        <v>#N/A</v>
      </c>
    </row>
    <row r="98" spans="1:8" x14ac:dyDescent="0.25">
      <c r="A98" s="4"/>
      <c r="C98" s="42" t="s">
        <v>129</v>
      </c>
      <c r="D98" s="4">
        <v>0</v>
      </c>
      <c r="E98" s="47" t="s">
        <v>56</v>
      </c>
      <c r="F98" t="e">
        <f>SUMPRODUCT((INDEX(Rohdaten!$A$2:$GG$9999,,MATCH(C98,Rohdaten!$1:$1,))&amp;""=D98&amp;"")*(Rohdaten!$E$2:$E$9999&lt;&gt;""))</f>
        <v>#N/A</v>
      </c>
      <c r="G98" t="str">
        <f>IF(MATCH(C98,$C:$C,0)=ROW(C98),SUM(F98:F100),"")</f>
        <v/>
      </c>
    </row>
    <row r="99" spans="1:8" x14ac:dyDescent="0.25">
      <c r="A99" s="4"/>
      <c r="C99" s="42" t="s">
        <v>129</v>
      </c>
      <c r="D99" s="4">
        <v>1</v>
      </c>
      <c r="E99" s="47" t="s">
        <v>57</v>
      </c>
      <c r="F99" t="e">
        <f>SUMPRODUCT((INDEX(Rohdaten!$A$2:$GG$9999,,MATCH(C99,Rohdaten!$1:$1,))&amp;""=D99&amp;"")*(Rohdaten!$E$2:$E$9999&lt;&gt;""))</f>
        <v>#N/A</v>
      </c>
      <c r="G99" t="str">
        <f>IF(MATCH(C99,$C:$C,0)=ROW(C99),SUM(F99:F101),"")</f>
        <v/>
      </c>
    </row>
    <row r="100" spans="1:8" x14ac:dyDescent="0.25">
      <c r="A100" s="32"/>
      <c r="B100" s="30" t="s">
        <v>237</v>
      </c>
      <c r="C100" s="24" t="s">
        <v>238</v>
      </c>
      <c r="D100" s="31"/>
      <c r="E100" s="31" t="s">
        <v>51</v>
      </c>
      <c r="F100" t="e">
        <f>SUMPRODUCT((INDEX(Rohdaten!$A$2:$GG$9999,,MATCH(C100,Rohdaten!$1:$1,))&amp;""=D100&amp;"")*(Rohdaten!$E$2:$E$9999&lt;&gt;""))</f>
        <v>#N/A</v>
      </c>
      <c r="G100" t="e">
        <f>IF(MATCH(C100,$C:$C,0)=ROW(C100),SUM(F100:F110),"")</f>
        <v>#N/A</v>
      </c>
      <c r="H100" s="48" t="e">
        <f>CONCATENATE("[Filter: Vorzeitige Beendigung (N=",F99,")]")</f>
        <v>#N/A</v>
      </c>
    </row>
    <row r="101" spans="1:8" x14ac:dyDescent="0.25">
      <c r="C101" s="42" t="s">
        <v>238</v>
      </c>
      <c r="D101" s="4">
        <v>0</v>
      </c>
      <c r="E101" t="s">
        <v>239</v>
      </c>
      <c r="F101" t="e">
        <f>SUMPRODUCT((INDEX(Rohdaten!$A$2:$GG$9999,,MATCH(C101,Rohdaten!$1:$1,))&amp;""=D101&amp;"")*(Rohdaten!$E$2:$E$9999&lt;&gt;""))</f>
        <v>#N/A</v>
      </c>
      <c r="G101" t="str">
        <f t="shared" ref="G101:G108" si="3">IF(MATCH(C101,$C:$C,0)=ROW(C101),SUM(F101:F103),"")</f>
        <v/>
      </c>
    </row>
    <row r="102" spans="1:8" x14ac:dyDescent="0.25">
      <c r="C102" s="42" t="s">
        <v>238</v>
      </c>
      <c r="D102" s="4">
        <v>1</v>
      </c>
      <c r="E102" t="s">
        <v>240</v>
      </c>
      <c r="F102" t="e">
        <f>SUMPRODUCT((INDEX(Rohdaten!$A$2:$GG$9999,,MATCH(C102,Rohdaten!$1:$1,))&amp;""=D102&amp;"")*(Rohdaten!$E$2:$E$9999&lt;&gt;""))</f>
        <v>#N/A</v>
      </c>
      <c r="G102" t="str">
        <f t="shared" si="3"/>
        <v/>
      </c>
    </row>
    <row r="103" spans="1:8" x14ac:dyDescent="0.25">
      <c r="C103" s="42" t="s">
        <v>238</v>
      </c>
      <c r="D103" s="4">
        <v>2</v>
      </c>
      <c r="E103" t="s">
        <v>241</v>
      </c>
      <c r="F103" t="e">
        <f>SUMPRODUCT((INDEX(Rohdaten!$A$2:$GG$9999,,MATCH(C103,Rohdaten!$1:$1,))&amp;""=D103&amp;"")*(Rohdaten!$E$2:$E$9999&lt;&gt;""))</f>
        <v>#N/A</v>
      </c>
      <c r="G103" t="str">
        <f t="shared" si="3"/>
        <v/>
      </c>
    </row>
    <row r="104" spans="1:8" x14ac:dyDescent="0.25">
      <c r="C104" s="42" t="s">
        <v>238</v>
      </c>
      <c r="D104" s="4">
        <v>3</v>
      </c>
      <c r="E104" t="s">
        <v>242</v>
      </c>
      <c r="F104" t="e">
        <f>SUMPRODUCT((INDEX(Rohdaten!$A$2:$GG$9999,,MATCH(C104,Rohdaten!$1:$1,))&amp;""=D104&amp;"")*(Rohdaten!$E$2:$E$9999&lt;&gt;""))</f>
        <v>#N/A</v>
      </c>
      <c r="G104" t="str">
        <f t="shared" si="3"/>
        <v/>
      </c>
    </row>
    <row r="105" spans="1:8" x14ac:dyDescent="0.25">
      <c r="C105" s="42" t="s">
        <v>238</v>
      </c>
      <c r="D105" s="4">
        <v>4</v>
      </c>
      <c r="E105" t="s">
        <v>243</v>
      </c>
      <c r="F105" t="e">
        <f>SUMPRODUCT((INDEX(Rohdaten!$A$2:$GG$9999,,MATCH(C105,Rohdaten!$1:$1,))&amp;""=D105&amp;"")*(Rohdaten!$E$2:$E$9999&lt;&gt;""))</f>
        <v>#N/A</v>
      </c>
      <c r="G105" t="str">
        <f t="shared" si="3"/>
        <v/>
      </c>
    </row>
    <row r="106" spans="1:8" x14ac:dyDescent="0.25">
      <c r="C106" s="42" t="s">
        <v>238</v>
      </c>
      <c r="D106" s="4">
        <v>5</v>
      </c>
      <c r="E106" t="s">
        <v>244</v>
      </c>
      <c r="F106" t="e">
        <f>SUMPRODUCT((INDEX(Rohdaten!$A$2:$GG$9999,,MATCH(C106,Rohdaten!$1:$1,))&amp;""=D106&amp;"")*(Rohdaten!$E$2:$E$9999&lt;&gt;""))</f>
        <v>#N/A</v>
      </c>
      <c r="G106" t="str">
        <f t="shared" si="3"/>
        <v/>
      </c>
    </row>
    <row r="107" spans="1:8" x14ac:dyDescent="0.25">
      <c r="C107" s="42" t="s">
        <v>238</v>
      </c>
      <c r="D107" s="4">
        <v>6</v>
      </c>
      <c r="E107" t="s">
        <v>245</v>
      </c>
      <c r="F107" t="e">
        <f>SUMPRODUCT((INDEX(Rohdaten!$A$2:$GG$9999,,MATCH(C107,Rohdaten!$1:$1,))&amp;""=D107&amp;"")*(Rohdaten!$E$2:$E$9999&lt;&gt;""))</f>
        <v>#N/A</v>
      </c>
      <c r="G107" t="str">
        <f t="shared" si="3"/>
        <v/>
      </c>
    </row>
    <row r="108" spans="1:8" x14ac:dyDescent="0.25">
      <c r="C108" s="42" t="s">
        <v>238</v>
      </c>
      <c r="D108" s="4">
        <v>7</v>
      </c>
      <c r="E108" t="s">
        <v>246</v>
      </c>
      <c r="F108" t="e">
        <f>SUMPRODUCT((INDEX(Rohdaten!$A$2:$GG$9999,,MATCH(C108,Rohdaten!$1:$1,))&amp;""=D108&amp;"")*(Rohdaten!$E$2:$E$9999&lt;&gt;""))</f>
        <v>#N/A</v>
      </c>
      <c r="G108" t="str">
        <f t="shared" si="3"/>
        <v/>
      </c>
    </row>
    <row r="109" spans="1:8" x14ac:dyDescent="0.25">
      <c r="C109" s="42" t="s">
        <v>238</v>
      </c>
      <c r="D109" s="4">
        <v>8</v>
      </c>
      <c r="E109" t="s">
        <v>247</v>
      </c>
      <c r="F109" t="e">
        <f>SUMPRODUCT((INDEX(Rohdaten!$A$2:$GG$9999,,MATCH(C109,Rohdaten!$1:$1,))&amp;""=D109&amp;"")*(Rohdaten!$E$2:$E$9999&lt;&gt;""))</f>
        <v>#N/A</v>
      </c>
      <c r="G109" t="str">
        <f>IF(MATCH(C109,$C:$C,0)=ROW(C109),SUM(F109:F110),"")</f>
        <v/>
      </c>
    </row>
    <row r="110" spans="1:8" x14ac:dyDescent="0.25">
      <c r="C110" s="42" t="s">
        <v>238</v>
      </c>
      <c r="D110" s="4">
        <v>9</v>
      </c>
      <c r="E110" t="s">
        <v>248</v>
      </c>
      <c r="F110" t="e">
        <f>SUMPRODUCT((INDEX(Rohdaten!$A$2:$GG$9999,,MATCH(C110,Rohdaten!$1:$1,))&amp;""=D110&amp;"")*(Rohdaten!$E$2:$E$9999&lt;&gt;""))</f>
        <v>#N/A</v>
      </c>
      <c r="G110" t="str">
        <f>IF(MATCH(C110,$C:$C,0)=ROW(C110),SUM(F110:F110),"")</f>
        <v/>
      </c>
    </row>
    <row r="111" spans="1:8" s="59" customFormat="1" x14ac:dyDescent="0.25">
      <c r="A111" s="46"/>
      <c r="B111" s="47"/>
      <c r="C111" s="42"/>
      <c r="D111" s="4"/>
      <c r="E111" s="67" t="s">
        <v>312</v>
      </c>
      <c r="F111" s="59" t="e">
        <f>F99-SUM(F101:F110)</f>
        <v>#N/A</v>
      </c>
    </row>
    <row r="112" spans="1:8" x14ac:dyDescent="0.25">
      <c r="A112" s="60" t="s">
        <v>249</v>
      </c>
      <c r="B112" s="61" t="s">
        <v>250</v>
      </c>
      <c r="C112" s="61" t="s">
        <v>251</v>
      </c>
      <c r="D112" s="62"/>
      <c r="E112" s="62" t="s">
        <v>51</v>
      </c>
      <c r="F112" s="63" t="e">
        <f>SUMPRODUCT((INDEX(Rohdaten!$A$2:$GG$9999,,MATCH(C112,Rohdaten!$1:$1,))&amp;""=D112&amp;"")*(Rohdaten!$E$2:$E$9999&lt;&gt;""))</f>
        <v>#N/A</v>
      </c>
      <c r="H112" s="59" t="e">
        <f>CONCATENATE("[Filter: Qualifizierung erhalten (N=",'ESF-Ausw'!E107,")]")</f>
        <v>#N/A</v>
      </c>
    </row>
    <row r="113" spans="1:8" x14ac:dyDescent="0.25">
      <c r="A113" s="64"/>
      <c r="B113" s="65"/>
      <c r="C113" s="63" t="s">
        <v>251</v>
      </c>
      <c r="D113" s="66">
        <v>0</v>
      </c>
      <c r="E113" s="63" t="s">
        <v>252</v>
      </c>
      <c r="F113" s="63" t="e">
        <f>SUMPRODUCT((INDEX(Rohdaten!$A$2:$GG$9999,,MATCH(C113,Rohdaten!$1:$1,))&amp;""=D113&amp;"")*(Rohdaten!$E$2:$E$9999&lt;&gt;""))</f>
        <v>#N/A</v>
      </c>
    </row>
    <row r="114" spans="1:8" x14ac:dyDescent="0.25">
      <c r="A114" s="64"/>
      <c r="B114" s="65"/>
      <c r="C114" s="63" t="s">
        <v>251</v>
      </c>
      <c r="D114" s="66">
        <v>1</v>
      </c>
      <c r="E114" s="63" t="s">
        <v>253</v>
      </c>
      <c r="F114" s="63" t="e">
        <f>SUMPRODUCT((INDEX(Rohdaten!$A$2:$GG$9999,,MATCH(C114,Rohdaten!$1:$1,))&amp;""=D114&amp;"")*(Rohdaten!$E$2:$E$9999&lt;&gt;""))</f>
        <v>#N/A</v>
      </c>
    </row>
    <row r="115" spans="1:8" s="59" customFormat="1" x14ac:dyDescent="0.25">
      <c r="A115" s="64"/>
      <c r="B115" s="65"/>
      <c r="C115" s="63"/>
      <c r="D115" s="66"/>
      <c r="E115" s="67" t="s">
        <v>313</v>
      </c>
      <c r="F115" s="59" t="e">
        <f>'ESF-Ausw'!E107-F113-F114</f>
        <v>#N/A</v>
      </c>
    </row>
    <row r="116" spans="1:8" x14ac:dyDescent="0.25">
      <c r="A116" s="32" t="s">
        <v>254</v>
      </c>
      <c r="B116" s="30" t="s">
        <v>255</v>
      </c>
      <c r="C116" s="30" t="s">
        <v>256</v>
      </c>
      <c r="D116" s="31"/>
      <c r="E116" s="31" t="s">
        <v>51</v>
      </c>
      <c r="F116" t="e">
        <f>SUMPRODUCT((INDEX(Rohdaten!$A$2:$GG$9999,,MATCH(C116,Rohdaten!$1:$1,))&amp;""=D116&amp;"")*(Rohdaten!$E$2:$E$9999&lt;&gt;""))</f>
        <v>#N/A</v>
      </c>
      <c r="G116" t="e">
        <f>IF(MATCH(C116,$C:$C,0)=ROW(C116),SUM(F116:F118),"")</f>
        <v>#N/A</v>
      </c>
      <c r="H116" s="59" t="e">
        <f>CONCATENATE("[Filter: weder Arbeit aufgenommen noch selbständig (N=",'ESF-Ausw'!E97,")]")</f>
        <v>#N/A</v>
      </c>
    </row>
    <row r="117" spans="1:8" x14ac:dyDescent="0.25">
      <c r="C117" t="s">
        <v>256</v>
      </c>
      <c r="D117" s="4">
        <v>0</v>
      </c>
      <c r="E117" t="s">
        <v>257</v>
      </c>
      <c r="F117" t="e">
        <f>SUMPRODUCT((INDEX(Rohdaten!$A$2:$GG$9999,,MATCH(C117,Rohdaten!$1:$1,))&amp;""=D117&amp;"")*(Rohdaten!$E$2:$E$9999&lt;&gt;""))</f>
        <v>#N/A</v>
      </c>
      <c r="G117" t="str">
        <f>IF(MATCH(C117,$C:$C,0)=ROW(C117),SUM(F117:F120),"")</f>
        <v/>
      </c>
    </row>
    <row r="118" spans="1:8" x14ac:dyDescent="0.25">
      <c r="C118" t="s">
        <v>256</v>
      </c>
      <c r="D118" s="4">
        <v>1</v>
      </c>
      <c r="E118" t="s">
        <v>258</v>
      </c>
      <c r="F118" t="e">
        <f>SUMPRODUCT((INDEX(Rohdaten!$A$2:$GG$9999,,MATCH(C118,Rohdaten!$1:$1,))&amp;""=D118&amp;"")*(Rohdaten!$E$2:$E$9999&lt;&gt;""))</f>
        <v>#N/A</v>
      </c>
      <c r="G118" t="str">
        <f>IF(MATCH(C118,$C:$C,0)=ROW(C118),SUM(F118:F121),"")</f>
        <v/>
      </c>
    </row>
    <row r="119" spans="1:8" s="59" customFormat="1" x14ac:dyDescent="0.25">
      <c r="A119" s="46"/>
      <c r="B119" s="47"/>
      <c r="D119" s="4"/>
      <c r="E119" s="67" t="s">
        <v>312</v>
      </c>
      <c r="F119" s="59" t="e">
        <f>'ESF-Ausw'!E97-F117-F118</f>
        <v>#N/A</v>
      </c>
    </row>
    <row r="120" spans="1:8" x14ac:dyDescent="0.25">
      <c r="A120" s="32" t="s">
        <v>259</v>
      </c>
      <c r="B120" s="30" t="s">
        <v>260</v>
      </c>
      <c r="C120" s="30" t="s">
        <v>261</v>
      </c>
      <c r="D120" s="31"/>
      <c r="E120" s="31" t="s">
        <v>51</v>
      </c>
      <c r="F120" t="e">
        <f>SUMPRODUCT((INDEX(Rohdaten!$A$2:$GG$9999,,MATCH(C120,Rohdaten!$1:$1,))&amp;""=D120&amp;"")*(Rohdaten!$E$2:$E$9999&lt;&gt;""))</f>
        <v>#N/A</v>
      </c>
      <c r="G120" t="e">
        <f>IF(MATCH(C120,$C:$C,0)=ROW(C120),SUM(F120:F122),"")</f>
        <v>#N/A</v>
      </c>
      <c r="H120" s="48" t="s">
        <v>314</v>
      </c>
    </row>
    <row r="121" spans="1:8" x14ac:dyDescent="0.25">
      <c r="C121" t="s">
        <v>261</v>
      </c>
      <c r="D121" s="4">
        <v>0</v>
      </c>
      <c r="E121" t="s">
        <v>257</v>
      </c>
      <c r="F121" t="e">
        <f>SUMPRODUCT((INDEX(Rohdaten!$A$2:$GG$9999,,MATCH(C121,Rohdaten!$1:$1,))&amp;""=D121&amp;"")*(Rohdaten!$E$2:$E$9999&lt;&gt;""))</f>
        <v>#N/A</v>
      </c>
      <c r="G121" t="str">
        <f>IF(MATCH(C121,$C:$C,0)=ROW(C121),SUM(F121:F122),"")</f>
        <v/>
      </c>
    </row>
    <row r="122" spans="1:8" x14ac:dyDescent="0.25">
      <c r="C122" t="s">
        <v>261</v>
      </c>
      <c r="D122" s="4">
        <v>1</v>
      </c>
      <c r="E122" t="s">
        <v>258</v>
      </c>
      <c r="F122" t="e">
        <f>SUMPRODUCT((INDEX(Rohdaten!$A$2:$GG$9999,,MATCH(C122,Rohdaten!$1:$1,))&amp;""=D122&amp;"")*(Rohdaten!$E$2:$E$9999&lt;&gt;""))</f>
        <v>#N/A</v>
      </c>
      <c r="G122" t="str">
        <f>IF(MATCH(C122,$C:$C,0)=ROW(C122),SUM(F122:F122),"")</f>
        <v/>
      </c>
    </row>
    <row r="123" spans="1:8" x14ac:dyDescent="0.25">
      <c r="A123" s="32"/>
      <c r="B123" s="30" t="s">
        <v>262</v>
      </c>
      <c r="C123" s="24" t="s">
        <v>263</v>
      </c>
      <c r="D123" s="24"/>
      <c r="E123" s="31" t="s">
        <v>51</v>
      </c>
      <c r="F123" t="e">
        <f>SUMPRODUCT((INDEX(Rohdaten!$A$2:$GG$9999,,MATCH(C123,Rohdaten!$1:$1,))&amp;""=D123&amp;"")*(Rohdaten!$E$2:$E$9999&lt;&gt;""))</f>
        <v>#N/A</v>
      </c>
      <c r="G123" t="e">
        <f>IF(MATCH(C123,$C:$C,0)=ROW(C123),SUM(F123:F130),"")</f>
        <v>#N/A</v>
      </c>
      <c r="H123" s="59" t="e">
        <f>CONCATENATE("[Filter: Angestellt als Erzieher/in (N=",F122,")]")</f>
        <v>#N/A</v>
      </c>
    </row>
    <row r="124" spans="1:8" x14ac:dyDescent="0.25">
      <c r="C124" t="s">
        <v>263</v>
      </c>
      <c r="D124">
        <v>0</v>
      </c>
      <c r="E124" t="s">
        <v>264</v>
      </c>
      <c r="F124" t="e">
        <f>SUMPRODUCT((INDEX(Rohdaten!$A$2:$GG$9999,,MATCH(C124,Rohdaten!$1:$1,))&amp;""=D124&amp;"")*(Rohdaten!$E$2:$E$9999&lt;&gt;""))</f>
        <v>#N/A</v>
      </c>
      <c r="G124" t="str">
        <f t="shared" ref="G124:G130" si="4">IF(MATCH(C124,$C:$C,0)=ROW(C124),SUM(F124:F132),"")</f>
        <v/>
      </c>
    </row>
    <row r="125" spans="1:8" x14ac:dyDescent="0.25">
      <c r="C125" t="s">
        <v>263</v>
      </c>
      <c r="D125">
        <v>1</v>
      </c>
      <c r="E125" t="s">
        <v>265</v>
      </c>
      <c r="F125" t="e">
        <f>SUMPRODUCT((INDEX(Rohdaten!$A$2:$GG$9999,,MATCH(C125,Rohdaten!$1:$1,))&amp;""=D125&amp;"")*(Rohdaten!$E$2:$E$9999&lt;&gt;""))</f>
        <v>#N/A</v>
      </c>
      <c r="G125" t="str">
        <f t="shared" si="4"/>
        <v/>
      </c>
    </row>
    <row r="126" spans="1:8" x14ac:dyDescent="0.25">
      <c r="C126" t="s">
        <v>263</v>
      </c>
      <c r="D126">
        <v>2</v>
      </c>
      <c r="E126" t="s">
        <v>266</v>
      </c>
      <c r="F126" t="e">
        <f>SUMPRODUCT((INDEX(Rohdaten!$A$2:$GG$9999,,MATCH(C126,Rohdaten!$1:$1,))&amp;""=D126&amp;"")*(Rohdaten!$E$2:$E$9999&lt;&gt;""))</f>
        <v>#N/A</v>
      </c>
      <c r="G126" t="str">
        <f t="shared" si="4"/>
        <v/>
      </c>
    </row>
    <row r="127" spans="1:8" x14ac:dyDescent="0.25">
      <c r="C127" t="s">
        <v>263</v>
      </c>
      <c r="D127">
        <v>3</v>
      </c>
      <c r="E127" t="s">
        <v>267</v>
      </c>
      <c r="F127" t="e">
        <f>SUMPRODUCT((INDEX(Rohdaten!$A$2:$GG$9999,,MATCH(C127,Rohdaten!$1:$1,))&amp;""=D127&amp;"")*(Rohdaten!$E$2:$E$9999&lt;&gt;""))</f>
        <v>#N/A</v>
      </c>
      <c r="G127" t="str">
        <f t="shared" si="4"/>
        <v/>
      </c>
    </row>
    <row r="128" spans="1:8" x14ac:dyDescent="0.25">
      <c r="C128" t="s">
        <v>263</v>
      </c>
      <c r="D128">
        <v>4</v>
      </c>
      <c r="E128" t="s">
        <v>268</v>
      </c>
      <c r="F128" t="e">
        <f>SUMPRODUCT((INDEX(Rohdaten!$A$2:$GG$9999,,MATCH(C128,Rohdaten!$1:$1,))&amp;""=D128&amp;"")*(Rohdaten!$E$2:$E$9999&lt;&gt;""))</f>
        <v>#N/A</v>
      </c>
      <c r="G128" t="str">
        <f t="shared" si="4"/>
        <v/>
      </c>
    </row>
    <row r="129" spans="1:8" x14ac:dyDescent="0.25">
      <c r="C129" t="s">
        <v>263</v>
      </c>
      <c r="D129">
        <v>5</v>
      </c>
      <c r="E129" t="s">
        <v>269</v>
      </c>
      <c r="F129" t="e">
        <f>SUMPRODUCT((INDEX(Rohdaten!$A$2:$GG$9999,,MATCH(C129,Rohdaten!$1:$1,))&amp;""=D129&amp;"")*(Rohdaten!$E$2:$E$9999&lt;&gt;""))</f>
        <v>#N/A</v>
      </c>
      <c r="G129" t="str">
        <f t="shared" si="4"/>
        <v/>
      </c>
    </row>
    <row r="130" spans="1:8" x14ac:dyDescent="0.25">
      <c r="C130" t="s">
        <v>263</v>
      </c>
      <c r="D130">
        <v>6</v>
      </c>
      <c r="E130" t="s">
        <v>270</v>
      </c>
      <c r="F130" t="e">
        <f>SUMPRODUCT((INDEX(Rohdaten!$A$2:$GG$9999,,MATCH(C130,Rohdaten!$1:$1,))&amp;""=D130&amp;"")*(Rohdaten!$E$2:$E$9999&lt;&gt;""))</f>
        <v>#N/A</v>
      </c>
      <c r="G130" t="str">
        <f t="shared" si="4"/>
        <v/>
      </c>
    </row>
    <row r="131" spans="1:8" s="59" customFormat="1" x14ac:dyDescent="0.25">
      <c r="A131" s="46"/>
      <c r="B131" s="47"/>
      <c r="E131" s="67" t="s">
        <v>312</v>
      </c>
      <c r="F131" s="59" t="e">
        <f>F122-SUM(F124:F130)</f>
        <v>#N/A</v>
      </c>
    </row>
    <row r="132" spans="1:8" x14ac:dyDescent="0.25">
      <c r="A132" s="32"/>
      <c r="B132" s="30" t="s">
        <v>271</v>
      </c>
      <c r="C132" s="24" t="s">
        <v>272</v>
      </c>
      <c r="D132" s="24"/>
      <c r="E132" s="31" t="s">
        <v>51</v>
      </c>
      <c r="F132" t="e">
        <f>SUMPRODUCT((INDEX(Rohdaten!$A$2:$GG$9999,,MATCH(C132,Rohdaten!$1:$1,))&amp;""=D132&amp;"")*(Rohdaten!$E$2:$E$9999&lt;&gt;""))</f>
        <v>#N/A</v>
      </c>
      <c r="G132" t="e">
        <f>IF(MATCH(C132,$C:$C,0)=ROW(C132),SUM(F132:F140),"")</f>
        <v>#N/A</v>
      </c>
      <c r="H132" s="59" t="e">
        <f>CONCATENATE("[Filter: Angestellt als Erzieher/in (N=",F122,")]")</f>
        <v>#N/A</v>
      </c>
    </row>
    <row r="133" spans="1:8" x14ac:dyDescent="0.25">
      <c r="C133" t="s">
        <v>272</v>
      </c>
      <c r="D133">
        <v>0</v>
      </c>
      <c r="E133" t="s">
        <v>252</v>
      </c>
      <c r="F133" s="51">
        <f>SUMPRODUCT((ISNUMBER(SEARCH("{"&amp;D133&amp;",",INDEX(Rohdaten!$A$2:$GG$9999,,MATCH(C133,Rohdaten!$1:$1,)))))+(ISNUMBER(SEARCH(","&amp;D133&amp;",",INDEX(Rohdaten!$A$2:$GG$9999,,MATCH(C133,Rohdaten!$1:$1,)))))*1)</f>
        <v>0</v>
      </c>
      <c r="H133" s="20" t="s">
        <v>273</v>
      </c>
    </row>
    <row r="134" spans="1:8" x14ac:dyDescent="0.25">
      <c r="C134" t="s">
        <v>272</v>
      </c>
      <c r="D134">
        <v>1</v>
      </c>
      <c r="E134" t="s">
        <v>274</v>
      </c>
      <c r="F134" s="51">
        <f>SUMPRODUCT((ISNUMBER(SEARCH("{"&amp;D134&amp;",",INDEX(Rohdaten!$A$2:$GG$9999,,MATCH(C134,Rohdaten!$1:$1,)))))+(ISNUMBER(SEARCH(","&amp;D134&amp;",",INDEX(Rohdaten!$A$2:$GG$9999,,MATCH(C134,Rohdaten!$1:$1,)))))*1)</f>
        <v>0</v>
      </c>
    </row>
    <row r="135" spans="1:8" x14ac:dyDescent="0.25">
      <c r="C135" t="s">
        <v>272</v>
      </c>
      <c r="D135">
        <v>2</v>
      </c>
      <c r="E135" t="s">
        <v>275</v>
      </c>
      <c r="F135" s="51">
        <f>SUMPRODUCT((ISNUMBER(SEARCH("{"&amp;D135&amp;",",INDEX(Rohdaten!$A$2:$GG$9999,,MATCH(C135,Rohdaten!$1:$1,)))))+(ISNUMBER(SEARCH(","&amp;D135&amp;",",INDEX(Rohdaten!$A$2:$GG$9999,,MATCH(C135,Rohdaten!$1:$1,)))))*1)</f>
        <v>0</v>
      </c>
      <c r="G135" t="str">
        <f>IF(MATCH(C135,$C:$C,0)=ROW(C135),SUM(F135:F192),"")</f>
        <v/>
      </c>
    </row>
    <row r="136" spans="1:8" x14ac:dyDescent="0.25">
      <c r="C136" t="s">
        <v>272</v>
      </c>
      <c r="D136">
        <v>3</v>
      </c>
      <c r="E136" t="s">
        <v>276</v>
      </c>
      <c r="F136" s="51">
        <f>SUMPRODUCT((ISNUMBER(SEARCH("{"&amp;D136&amp;",",INDEX(Rohdaten!$A$2:$GG$9999,,MATCH(C136,Rohdaten!$1:$1,)))))+(ISNUMBER(SEARCH(","&amp;D136&amp;",",INDEX(Rohdaten!$A$2:$GG$9999,,MATCH(C136,Rohdaten!$1:$1,)))))*1)</f>
        <v>0</v>
      </c>
      <c r="G136" t="str">
        <f>IF(MATCH(C136,$C:$C,0)=ROW(C136),SUM(F136:F193),"")</f>
        <v/>
      </c>
    </row>
    <row r="137" spans="1:8" x14ac:dyDescent="0.25">
      <c r="C137" t="s">
        <v>272</v>
      </c>
      <c r="D137">
        <v>4</v>
      </c>
      <c r="E137" t="s">
        <v>277</v>
      </c>
      <c r="F137" s="51">
        <f>SUMPRODUCT((ISNUMBER(SEARCH("{"&amp;D137&amp;",",INDEX(Rohdaten!$A$2:$GG$9999,,MATCH(C137,Rohdaten!$1:$1,)))))+(ISNUMBER(SEARCH(","&amp;D137&amp;",",INDEX(Rohdaten!$A$2:$GG$9999,,MATCH(C137,Rohdaten!$1:$1,)))))*1)</f>
        <v>0</v>
      </c>
      <c r="G137" t="str">
        <f>IF(MATCH(C137,$C:$C,0)=ROW(C137),SUM(F137:F145),"")</f>
        <v/>
      </c>
    </row>
    <row r="138" spans="1:8" x14ac:dyDescent="0.25">
      <c r="C138" t="s">
        <v>272</v>
      </c>
      <c r="D138">
        <v>5</v>
      </c>
      <c r="E138" t="s">
        <v>278</v>
      </c>
      <c r="F138" s="51">
        <f>SUMPRODUCT((ISNUMBER(SEARCH("{"&amp;D138&amp;",",INDEX(Rohdaten!$A$2:$GG$9999,,MATCH(C138,Rohdaten!$1:$1,)))))+(ISNUMBER(SEARCH(","&amp;D138&amp;",",INDEX(Rohdaten!$A$2:$GG$9999,,MATCH(C138,Rohdaten!$1:$1,)))))*1)</f>
        <v>0</v>
      </c>
      <c r="G138" t="str">
        <f>IF(MATCH(C138,$C:$C,0)=ROW(C138),SUM(F138:F146),"")</f>
        <v/>
      </c>
    </row>
    <row r="139" spans="1:8" x14ac:dyDescent="0.25">
      <c r="C139" t="s">
        <v>272</v>
      </c>
      <c r="D139">
        <v>6</v>
      </c>
      <c r="E139" t="s">
        <v>279</v>
      </c>
      <c r="F139" s="51">
        <f>SUMPRODUCT((ISNUMBER(SEARCH("{"&amp;D139&amp;",",INDEX(Rohdaten!$A$2:$GG$9999,,MATCH(C139,Rohdaten!$1:$1,)))))+(ISNUMBER(SEARCH(","&amp;D139&amp;",",INDEX(Rohdaten!$A$2:$GG$9999,,MATCH(C139,Rohdaten!$1:$1,)))))*1)</f>
        <v>0</v>
      </c>
      <c r="G139" t="str">
        <f>IF(MATCH(C139,$C:$C,0)=ROW(C139),SUM(F139:F147),"")</f>
        <v/>
      </c>
    </row>
    <row r="140" spans="1:8" x14ac:dyDescent="0.25">
      <c r="C140" t="s">
        <v>272</v>
      </c>
      <c r="D140">
        <v>7</v>
      </c>
      <c r="E140" t="s">
        <v>253</v>
      </c>
      <c r="F140" s="51">
        <f>SUMPRODUCT((ISNUMBER(SEARCH("{"&amp;D140&amp;",",INDEX(Rohdaten!$A$2:$GG$9999,,MATCH(C140,Rohdaten!$1:$1,)))))+(ISNUMBER(SEARCH(","&amp;D140&amp;",",INDEX(Rohdaten!$A$2:$GG$9999,,MATCH(C140,Rohdaten!$1:$1,)))))*1)</f>
        <v>0</v>
      </c>
      <c r="G140" t="str">
        <f>IF(MATCH(C140,$C:$C,0)=ROW(C140),SUM(F140:F148),"")</f>
        <v/>
      </c>
    </row>
    <row r="141" spans="1:8" x14ac:dyDescent="0.25">
      <c r="A141" s="32" t="s">
        <v>280</v>
      </c>
      <c r="B141" s="24" t="s">
        <v>281</v>
      </c>
      <c r="C141" s="24" t="s">
        <v>282</v>
      </c>
      <c r="D141" s="31"/>
      <c r="E141" s="31" t="s">
        <v>51</v>
      </c>
      <c r="F141" t="e">
        <f>SUMPRODUCT((INDEX(Rohdaten!$A$2:$GG$9999,,MATCH(C141,Rohdaten!$1:$1,))&amp;""=D141&amp;"")*(Rohdaten!$A$2:$A$9999&lt;&gt;""))</f>
        <v>#N/A</v>
      </c>
      <c r="G141" t="e">
        <f t="shared" ref="G141:G160" si="5">IF(MATCH(C141,$C:$C,0)=ROW(C141),SUM(F141:F145),"")</f>
        <v>#N/A</v>
      </c>
      <c r="H141" s="50" t="s">
        <v>199</v>
      </c>
    </row>
    <row r="142" spans="1:8" x14ac:dyDescent="0.25">
      <c r="C142" t="s">
        <v>282</v>
      </c>
      <c r="D142">
        <v>0</v>
      </c>
      <c r="E142" t="str">
        <f>CONCATENATE(D142," Einrichtungen")</f>
        <v>0 Einrichtungen</v>
      </c>
      <c r="F142" t="e">
        <f>SUMPRODUCT((INDEX(Rohdaten!$A$2:$GG$9999,,MATCH(C142,Rohdaten!$1:$1,))&amp;""=D142&amp;"")*(Rohdaten!$A$2:$A$9999&lt;&gt;""))</f>
        <v>#N/A</v>
      </c>
      <c r="G142" t="str">
        <f t="shared" si="5"/>
        <v/>
      </c>
    </row>
    <row r="143" spans="1:8" x14ac:dyDescent="0.25">
      <c r="C143" t="s">
        <v>282</v>
      </c>
      <c r="D143">
        <v>1</v>
      </c>
      <c r="E143" t="str">
        <f>CONCATENATE(D143," Einrichtung")</f>
        <v>1 Einrichtung</v>
      </c>
      <c r="F143" t="e">
        <f>SUMPRODUCT((INDEX(Rohdaten!$A$2:$GG$9999,,MATCH(C143,Rohdaten!$1:$1,))&gt;D142)*(INDEX(Rohdaten!$A$2:$GG$9999,,MATCH(C143,Rohdaten!$1:$1,))&lt;=D143))</f>
        <v>#N/A</v>
      </c>
      <c r="G143" t="str">
        <f t="shared" si="5"/>
        <v/>
      </c>
    </row>
    <row r="144" spans="1:8" x14ac:dyDescent="0.25">
      <c r="C144" t="s">
        <v>282</v>
      </c>
      <c r="D144">
        <v>2</v>
      </c>
      <c r="E144" t="str">
        <f>CONCATENATE(D144," Einrichtungen")</f>
        <v>2 Einrichtungen</v>
      </c>
      <c r="F144" t="e">
        <f>SUMPRODUCT((INDEX(Rohdaten!$A$2:$GG$9999,,MATCH(C144,Rohdaten!$1:$1,))&gt;D143)*(INDEX(Rohdaten!$A$2:$GG$9999,,MATCH(C144,Rohdaten!$1:$1,))&lt;=D144))</f>
        <v>#N/A</v>
      </c>
      <c r="G144" t="str">
        <f t="shared" si="5"/>
        <v/>
      </c>
    </row>
    <row r="145" spans="1:8" x14ac:dyDescent="0.25">
      <c r="C145" t="s">
        <v>282</v>
      </c>
      <c r="E145" t="str">
        <f>CONCATENATE("mehr als ",D144," Einrichtungen")</f>
        <v>mehr als 2 Einrichtungen</v>
      </c>
      <c r="F145" t="e">
        <f>SUMPRODUCT((INDEX(Rohdaten!$A$2:$GG$9999,,MATCH(C145,Rohdaten!$1:$1,))&gt;D144)*(Rohdaten!$A$2:$A$9999&lt;&gt;""))</f>
        <v>#N/A</v>
      </c>
      <c r="G145" t="str">
        <f t="shared" si="5"/>
        <v/>
      </c>
    </row>
    <row r="146" spans="1:8" x14ac:dyDescent="0.25">
      <c r="A146" s="24"/>
      <c r="B146" s="24" t="s">
        <v>283</v>
      </c>
      <c r="C146" s="24" t="s">
        <v>284</v>
      </c>
      <c r="D146" s="24"/>
      <c r="E146" s="31" t="s">
        <v>51</v>
      </c>
      <c r="F146" t="e">
        <f>SUMPRODUCT((INDEX(Rohdaten!$A$2:$GG$9999,,MATCH(C146,Rohdaten!$1:$1,))&amp;""=D146&amp;"")*(Rohdaten!$A$2:$A$9999&lt;&gt;""))</f>
        <v>#N/A</v>
      </c>
      <c r="G146" t="e">
        <f t="shared" si="5"/>
        <v>#N/A</v>
      </c>
      <c r="H146" s="50" t="s">
        <v>199</v>
      </c>
    </row>
    <row r="147" spans="1:8" x14ac:dyDescent="0.25">
      <c r="C147" t="s">
        <v>284</v>
      </c>
      <c r="D147">
        <v>0</v>
      </c>
      <c r="E147" t="str">
        <f>CONCATENATE(D147," Einrichtungen")</f>
        <v>0 Einrichtungen</v>
      </c>
      <c r="F147" t="e">
        <f>SUMPRODUCT((INDEX(Rohdaten!$A$2:$GG$9999,,MATCH(C147,Rohdaten!$1:$1,))&amp;""=D147&amp;"")*(Rohdaten!$A$2:$A$9999&lt;&gt;""))</f>
        <v>#N/A</v>
      </c>
      <c r="G147" t="str">
        <f t="shared" si="5"/>
        <v/>
      </c>
    </row>
    <row r="148" spans="1:8" x14ac:dyDescent="0.25">
      <c r="C148" t="s">
        <v>284</v>
      </c>
      <c r="D148">
        <v>1</v>
      </c>
      <c r="E148" t="str">
        <f>CONCATENATE(D148," Einrichtung")</f>
        <v>1 Einrichtung</v>
      </c>
      <c r="F148" t="e">
        <f>SUMPRODUCT((INDEX(Rohdaten!$A$2:$GG$9999,,MATCH(C148,Rohdaten!$1:$1,))&gt;D147)*(INDEX(Rohdaten!$A$2:$GG$9999,,MATCH(C148,Rohdaten!$1:$1,))&lt;=D148))</f>
        <v>#N/A</v>
      </c>
      <c r="G148" t="str">
        <f t="shared" si="5"/>
        <v/>
      </c>
    </row>
    <row r="149" spans="1:8" x14ac:dyDescent="0.25">
      <c r="C149" t="s">
        <v>284</v>
      </c>
      <c r="D149">
        <v>2</v>
      </c>
      <c r="E149" t="str">
        <f>CONCATENATE(D149," Einrichtungen")</f>
        <v>2 Einrichtungen</v>
      </c>
      <c r="F149" t="e">
        <f>SUMPRODUCT((INDEX(Rohdaten!$A$2:$GG$9999,,MATCH(C149,Rohdaten!$1:$1,))&gt;D148)*(INDEX(Rohdaten!$A$2:$GG$9999,,MATCH(C149,Rohdaten!$1:$1,))&lt;=D149))</f>
        <v>#N/A</v>
      </c>
      <c r="G149" t="str">
        <f t="shared" si="5"/>
        <v/>
      </c>
    </row>
    <row r="150" spans="1:8" x14ac:dyDescent="0.25">
      <c r="C150" t="s">
        <v>284</v>
      </c>
      <c r="E150" t="str">
        <f>CONCATENATE("mehr als ",D149," Einrichtungen")</f>
        <v>mehr als 2 Einrichtungen</v>
      </c>
      <c r="F150" t="e">
        <f>SUMPRODUCT((INDEX(Rohdaten!$A$2:$GG$9999,,MATCH(C150,Rohdaten!$1:$1,))&gt;D149)*(Rohdaten!$A$2:$A$9999&lt;&gt;""))</f>
        <v>#N/A</v>
      </c>
      <c r="G150" t="str">
        <f t="shared" si="5"/>
        <v/>
      </c>
    </row>
    <row r="151" spans="1:8" x14ac:dyDescent="0.25">
      <c r="A151" s="24"/>
      <c r="B151" s="24" t="s">
        <v>285</v>
      </c>
      <c r="C151" s="24" t="s">
        <v>286</v>
      </c>
      <c r="D151" s="24"/>
      <c r="E151" s="31" t="s">
        <v>51</v>
      </c>
      <c r="F151" t="e">
        <f>SUMPRODUCT((INDEX(Rohdaten!$A$2:$GG$9999,,MATCH(C151,Rohdaten!$1:$1,))&amp;""=D151&amp;"")*(Rohdaten!$A$2:$A$9999&lt;&gt;""))</f>
        <v>#N/A</v>
      </c>
      <c r="G151" t="e">
        <f t="shared" si="5"/>
        <v>#N/A</v>
      </c>
      <c r="H151" s="50" t="s">
        <v>199</v>
      </c>
    </row>
    <row r="152" spans="1:8" x14ac:dyDescent="0.25">
      <c r="C152" t="s">
        <v>286</v>
      </c>
      <c r="D152">
        <v>0</v>
      </c>
      <c r="E152" t="str">
        <f>CONCATENATE(D152," Einrichtungen")</f>
        <v>0 Einrichtungen</v>
      </c>
      <c r="F152" t="e">
        <f>SUMPRODUCT((INDEX(Rohdaten!$A$2:$GG$9999,,MATCH(C152,Rohdaten!$1:$1,))&amp;""=D152&amp;"")*(Rohdaten!$A$2:$A$9999&lt;&gt;""))</f>
        <v>#N/A</v>
      </c>
      <c r="G152" t="str">
        <f t="shared" si="5"/>
        <v/>
      </c>
    </row>
    <row r="153" spans="1:8" x14ac:dyDescent="0.25">
      <c r="C153" t="s">
        <v>286</v>
      </c>
      <c r="D153">
        <v>1</v>
      </c>
      <c r="E153" t="str">
        <f>CONCATENATE(D153," Einrichtung")</f>
        <v>1 Einrichtung</v>
      </c>
      <c r="F153" t="e">
        <f>SUMPRODUCT((INDEX(Rohdaten!$A$2:$GG$9999,,MATCH(C153,Rohdaten!$1:$1,))&gt;D152)*(INDEX(Rohdaten!$A$2:$GG$9999,,MATCH(C153,Rohdaten!$1:$1,))&lt;=D153))</f>
        <v>#N/A</v>
      </c>
      <c r="G153" t="str">
        <f t="shared" si="5"/>
        <v/>
      </c>
    </row>
    <row r="154" spans="1:8" x14ac:dyDescent="0.25">
      <c r="C154" t="s">
        <v>286</v>
      </c>
      <c r="D154">
        <v>2</v>
      </c>
      <c r="E154" t="str">
        <f>CONCATENATE(D154," Einrichtungen")</f>
        <v>2 Einrichtungen</v>
      </c>
      <c r="F154" t="e">
        <f>SUMPRODUCT((INDEX(Rohdaten!$A$2:$GG$9999,,MATCH(C154,Rohdaten!$1:$1,))&gt;D153)*(INDEX(Rohdaten!$A$2:$GG$9999,,MATCH(C154,Rohdaten!$1:$1,))&lt;=D154))</f>
        <v>#N/A</v>
      </c>
      <c r="G154" t="str">
        <f t="shared" si="5"/>
        <v/>
      </c>
    </row>
    <row r="155" spans="1:8" x14ac:dyDescent="0.25">
      <c r="C155" t="s">
        <v>286</v>
      </c>
      <c r="E155" t="str">
        <f>CONCATENATE("mehr als ",D154," Einrichtungen")</f>
        <v>mehr als 2 Einrichtungen</v>
      </c>
      <c r="F155" t="e">
        <f>SUMPRODUCT((INDEX(Rohdaten!$A$2:$GG$9999,,MATCH(C155,Rohdaten!$1:$1,))&gt;D154)*(Rohdaten!$A$2:$A$9999&lt;&gt;""))</f>
        <v>#N/A</v>
      </c>
      <c r="G155" t="str">
        <f t="shared" si="5"/>
        <v/>
      </c>
    </row>
    <row r="156" spans="1:8" x14ac:dyDescent="0.25">
      <c r="A156" s="24"/>
      <c r="B156" s="24" t="s">
        <v>287</v>
      </c>
      <c r="C156" s="24" t="s">
        <v>288</v>
      </c>
      <c r="D156" s="24"/>
      <c r="E156" s="31" t="s">
        <v>51</v>
      </c>
      <c r="F156" t="e">
        <f>SUMPRODUCT((INDEX(Rohdaten!$A$2:$GG$9999,,MATCH(C156,Rohdaten!$1:$1,))&amp;""=D156&amp;"")*(Rohdaten!$A$2:$A$9999&lt;&gt;""))</f>
        <v>#N/A</v>
      </c>
      <c r="G156" t="e">
        <f t="shared" si="5"/>
        <v>#N/A</v>
      </c>
      <c r="H156" s="50" t="s">
        <v>199</v>
      </c>
    </row>
    <row r="157" spans="1:8" x14ac:dyDescent="0.25">
      <c r="C157" t="s">
        <v>288</v>
      </c>
      <c r="D157">
        <v>0</v>
      </c>
      <c r="E157" t="str">
        <f>CONCATENATE(D157," Einrichtungen")</f>
        <v>0 Einrichtungen</v>
      </c>
      <c r="F157" t="e">
        <f>SUMPRODUCT((INDEX(Rohdaten!$A$2:$GG$9999,,MATCH(C157,Rohdaten!$1:$1,))&amp;""=D157&amp;"")*(Rohdaten!$A$2:$A$9999&lt;&gt;""))</f>
        <v>#N/A</v>
      </c>
      <c r="G157" t="str">
        <f t="shared" si="5"/>
        <v/>
      </c>
      <c r="H157" s="41"/>
    </row>
    <row r="158" spans="1:8" x14ac:dyDescent="0.25">
      <c r="C158" t="s">
        <v>288</v>
      </c>
      <c r="D158">
        <v>1</v>
      </c>
      <c r="E158" t="str">
        <f>CONCATENATE(D158," Einrichtung")</f>
        <v>1 Einrichtung</v>
      </c>
      <c r="F158" t="e">
        <f>SUMPRODUCT((INDEX(Rohdaten!$A$2:$GG$9999,,MATCH(C158,Rohdaten!$1:$1,))&gt;D157)*(INDEX(Rohdaten!$A$2:$GG$9999,,MATCH(C158,Rohdaten!$1:$1,))&lt;=D158))</f>
        <v>#N/A</v>
      </c>
      <c r="G158" t="str">
        <f t="shared" si="5"/>
        <v/>
      </c>
      <c r="H158" s="41"/>
    </row>
    <row r="159" spans="1:8" x14ac:dyDescent="0.25">
      <c r="C159" t="s">
        <v>288</v>
      </c>
      <c r="D159">
        <v>2</v>
      </c>
      <c r="E159" t="str">
        <f>CONCATENATE(D159," Einrichtungen")</f>
        <v>2 Einrichtungen</v>
      </c>
      <c r="F159" t="e">
        <f>SUMPRODUCT((INDEX(Rohdaten!$A$2:$GG$9999,,MATCH(C159,Rohdaten!$1:$1,))&gt;D158)*(INDEX(Rohdaten!$A$2:$GG$9999,,MATCH(C159,Rohdaten!$1:$1,))&lt;=D159))</f>
        <v>#N/A</v>
      </c>
      <c r="G159" t="str">
        <f t="shared" si="5"/>
        <v/>
      </c>
    </row>
    <row r="160" spans="1:8" x14ac:dyDescent="0.25">
      <c r="C160" t="s">
        <v>288</v>
      </c>
      <c r="E160" t="str">
        <f>CONCATENATE("mehr als ",D159," Einrichtungen")</f>
        <v>mehr als 2 Einrichtungen</v>
      </c>
      <c r="F160" t="e">
        <f>SUMPRODUCT((INDEX(Rohdaten!$A$2:$GG$9999,,MATCH(C160,Rohdaten!$1:$1,))&gt;D159)*(Rohdaten!$A$2:$A$9999&lt;&gt;""))</f>
        <v>#N/A</v>
      </c>
      <c r="G160" t="str">
        <f t="shared" si="5"/>
        <v/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22"/>
  <sheetViews>
    <sheetView workbookViewId="0"/>
  </sheetViews>
  <sheetFormatPr baseColWidth="10" defaultRowHeight="15" x14ac:dyDescent="0.25"/>
  <cols>
    <col min="5" max="5" width="41.85546875" style="48" bestFit="1" customWidth="1"/>
  </cols>
  <sheetData>
    <row r="1" spans="4:14" x14ac:dyDescent="0.25">
      <c r="D1">
        <v>1</v>
      </c>
      <c r="E1" t="s">
        <v>174</v>
      </c>
      <c r="M1">
        <v>1</v>
      </c>
      <c r="N1" t="s">
        <v>209</v>
      </c>
    </row>
    <row r="2" spans="4:14" x14ac:dyDescent="0.25">
      <c r="D2">
        <v>2</v>
      </c>
      <c r="E2" t="s">
        <v>175</v>
      </c>
      <c r="H2" t="s">
        <v>92</v>
      </c>
      <c r="M2">
        <v>2</v>
      </c>
      <c r="N2" t="s">
        <v>210</v>
      </c>
    </row>
    <row r="3" spans="4:14" x14ac:dyDescent="0.25">
      <c r="D3">
        <v>3</v>
      </c>
      <c r="E3" t="s">
        <v>176</v>
      </c>
      <c r="H3" t="s">
        <v>289</v>
      </c>
      <c r="M3">
        <v>3</v>
      </c>
      <c r="N3" t="s">
        <v>211</v>
      </c>
    </row>
    <row r="4" spans="4:14" x14ac:dyDescent="0.25">
      <c r="D4">
        <v>4</v>
      </c>
      <c r="E4" t="s">
        <v>177</v>
      </c>
      <c r="H4" t="s">
        <v>290</v>
      </c>
      <c r="M4">
        <v>4</v>
      </c>
      <c r="N4" t="s">
        <v>212</v>
      </c>
    </row>
    <row r="5" spans="4:14" x14ac:dyDescent="0.25">
      <c r="D5">
        <v>5</v>
      </c>
      <c r="E5" t="s">
        <v>178</v>
      </c>
      <c r="H5" t="s">
        <v>291</v>
      </c>
      <c r="M5">
        <v>5</v>
      </c>
      <c r="N5" t="s">
        <v>213</v>
      </c>
    </row>
    <row r="6" spans="4:14" x14ac:dyDescent="0.25">
      <c r="D6">
        <v>6</v>
      </c>
      <c r="E6" t="s">
        <v>179</v>
      </c>
      <c r="H6" t="s">
        <v>292</v>
      </c>
      <c r="M6">
        <v>6</v>
      </c>
      <c r="N6" t="s">
        <v>214</v>
      </c>
    </row>
    <row r="7" spans="4:14" x14ac:dyDescent="0.25">
      <c r="D7">
        <v>7</v>
      </c>
      <c r="E7" t="s">
        <v>180</v>
      </c>
      <c r="H7" t="s">
        <v>293</v>
      </c>
      <c r="M7">
        <v>7</v>
      </c>
      <c r="N7" t="s">
        <v>215</v>
      </c>
    </row>
    <row r="8" spans="4:14" x14ac:dyDescent="0.25">
      <c r="D8">
        <v>8</v>
      </c>
      <c r="E8" t="s">
        <v>181</v>
      </c>
      <c r="H8" t="s">
        <v>294</v>
      </c>
      <c r="M8">
        <v>8</v>
      </c>
      <c r="N8" t="s">
        <v>216</v>
      </c>
    </row>
    <row r="9" spans="4:14" x14ac:dyDescent="0.25">
      <c r="D9">
        <v>9</v>
      </c>
      <c r="E9" t="s">
        <v>182</v>
      </c>
      <c r="M9">
        <v>9</v>
      </c>
      <c r="N9" t="s">
        <v>217</v>
      </c>
    </row>
    <row r="10" spans="4:14" x14ac:dyDescent="0.25">
      <c r="D10">
        <v>10</v>
      </c>
      <c r="E10" t="s">
        <v>183</v>
      </c>
      <c r="M10">
        <v>10</v>
      </c>
      <c r="N10" t="s">
        <v>218</v>
      </c>
    </row>
    <row r="11" spans="4:14" x14ac:dyDescent="0.25">
      <c r="D11">
        <v>11</v>
      </c>
      <c r="E11" t="s">
        <v>184</v>
      </c>
      <c r="M11">
        <v>11</v>
      </c>
      <c r="N11" t="s">
        <v>219</v>
      </c>
    </row>
    <row r="12" spans="4:14" x14ac:dyDescent="0.25">
      <c r="D12">
        <v>12</v>
      </c>
      <c r="E12" t="s">
        <v>185</v>
      </c>
      <c r="M12">
        <v>12</v>
      </c>
      <c r="N12" t="s">
        <v>220</v>
      </c>
    </row>
    <row r="13" spans="4:14" x14ac:dyDescent="0.25">
      <c r="D13">
        <v>13</v>
      </c>
      <c r="E13" t="s">
        <v>186</v>
      </c>
      <c r="M13">
        <v>13</v>
      </c>
      <c r="N13" t="s">
        <v>221</v>
      </c>
    </row>
    <row r="14" spans="4:14" x14ac:dyDescent="0.25">
      <c r="D14">
        <v>14</v>
      </c>
      <c r="E14" t="s">
        <v>187</v>
      </c>
      <c r="M14">
        <v>14</v>
      </c>
      <c r="N14" t="s">
        <v>222</v>
      </c>
    </row>
    <row r="15" spans="4:14" x14ac:dyDescent="0.25">
      <c r="D15">
        <v>15</v>
      </c>
      <c r="E15" t="s">
        <v>188</v>
      </c>
      <c r="M15">
        <v>15</v>
      </c>
      <c r="N15" t="s">
        <v>223</v>
      </c>
    </row>
    <row r="16" spans="4:14" x14ac:dyDescent="0.25">
      <c r="D16">
        <v>16</v>
      </c>
      <c r="E16" t="s">
        <v>189</v>
      </c>
      <c r="M16">
        <v>16</v>
      </c>
      <c r="N16" t="s">
        <v>224</v>
      </c>
    </row>
    <row r="17" spans="4:14" x14ac:dyDescent="0.25">
      <c r="D17">
        <v>17</v>
      </c>
      <c r="E17" t="s">
        <v>190</v>
      </c>
      <c r="M17">
        <v>17</v>
      </c>
      <c r="N17" t="s">
        <v>225</v>
      </c>
    </row>
    <row r="18" spans="4:14" x14ac:dyDescent="0.25">
      <c r="D18">
        <v>18</v>
      </c>
      <c r="E18" t="s">
        <v>191</v>
      </c>
      <c r="M18">
        <v>18</v>
      </c>
      <c r="N18" t="s">
        <v>226</v>
      </c>
    </row>
    <row r="19" spans="4:14" x14ac:dyDescent="0.25">
      <c r="D19">
        <v>19</v>
      </c>
      <c r="E19" t="s">
        <v>192</v>
      </c>
      <c r="M19">
        <v>19</v>
      </c>
      <c r="N19" t="s">
        <v>227</v>
      </c>
    </row>
    <row r="20" spans="4:14" x14ac:dyDescent="0.25">
      <c r="D20">
        <v>20</v>
      </c>
      <c r="E20" t="s">
        <v>193</v>
      </c>
      <c r="M20">
        <v>20</v>
      </c>
      <c r="N20" t="s">
        <v>228</v>
      </c>
    </row>
    <row r="21" spans="4:14" x14ac:dyDescent="0.25">
      <c r="D21">
        <v>21</v>
      </c>
      <c r="E21" t="s">
        <v>194</v>
      </c>
      <c r="M21">
        <v>21</v>
      </c>
      <c r="N21" t="s">
        <v>229</v>
      </c>
    </row>
    <row r="22" spans="4:14" x14ac:dyDescent="0.25">
      <c r="D22">
        <v>22</v>
      </c>
      <c r="E22" t="s">
        <v>195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4"/>
  <sheetViews>
    <sheetView workbookViewId="0"/>
  </sheetViews>
  <sheetFormatPr baseColWidth="10" defaultRowHeight="15" x14ac:dyDescent="0.25"/>
  <sheetData>
    <row r="2" spans="1:8" x14ac:dyDescent="0.25">
      <c r="A2" s="43" t="s">
        <v>295</v>
      </c>
      <c r="B2" s="19"/>
      <c r="C2" s="18" t="s">
        <v>296</v>
      </c>
      <c r="D2" s="16" t="s">
        <v>297</v>
      </c>
      <c r="E2" s="16" t="s">
        <v>51</v>
      </c>
      <c r="F2" t="e">
        <f>SUMPRODUCT((INDEX(Rohdaten!$A$2:$GG$9999,,MATCH(C2,Rohdaten!$1:$1,))&amp;""=D2&amp;"")*(Rohdaten!$A$2:$A$9999&lt;&gt;""))</f>
        <v>#N/A</v>
      </c>
      <c r="H2" s="20" t="s">
        <v>298</v>
      </c>
    </row>
    <row r="3" spans="1:8" x14ac:dyDescent="0.25">
      <c r="B3" s="47"/>
      <c r="C3" s="42" t="s">
        <v>296</v>
      </c>
      <c r="D3" s="4">
        <v>0</v>
      </c>
      <c r="E3" t="s">
        <v>289</v>
      </c>
      <c r="F3" t="e">
        <f>SUMPRODUCT((INDEX(Rohdaten!$A$2:$GG$9999,,MATCH(C3,Rohdaten!$1:$1,))&amp;""=D3&amp;"")*(Rohdaten!$A$2:$A$9999&lt;&gt;""))</f>
        <v>#N/A</v>
      </c>
      <c r="G3" t="str">
        <f>IF(MATCH(C3,$C$2:$C$8,0)=ROW(C3),SUM(F3:F5),"")</f>
        <v/>
      </c>
    </row>
    <row r="4" spans="1:8" x14ac:dyDescent="0.25">
      <c r="B4" s="47"/>
      <c r="C4" s="42" t="s">
        <v>296</v>
      </c>
      <c r="D4" s="4">
        <v>1</v>
      </c>
      <c r="E4" t="s">
        <v>290</v>
      </c>
      <c r="F4" t="e">
        <f>SUMPRODUCT((INDEX(Rohdaten!$A$2:$GG$9999,,MATCH(C4,Rohdaten!$1:$1,))&amp;""=D4&amp;"")*(Rohdaten!$A$2:$A$9999&lt;&gt;""))</f>
        <v>#N/A</v>
      </c>
      <c r="G4" t="str">
        <f>IF(MATCH(C4,$C$2:$C$8,0)=ROW(C4),SUM(F4:F6),"")</f>
        <v/>
      </c>
    </row>
    <row r="5" spans="1:8" x14ac:dyDescent="0.25">
      <c r="B5" s="47"/>
      <c r="C5" s="42" t="s">
        <v>296</v>
      </c>
      <c r="D5" s="4">
        <v>2</v>
      </c>
      <c r="E5" t="s">
        <v>291</v>
      </c>
      <c r="F5" t="e">
        <f>SUMPRODUCT((INDEX(Rohdaten!$A$2:$GG$9999,,MATCH(C5,Rohdaten!$1:$1,))&amp;""=D5&amp;"")*(Rohdaten!$A$2:$A$9999&lt;&gt;""))</f>
        <v>#N/A</v>
      </c>
      <c r="G5" t="str">
        <f>IF(MATCH(C5,$C$2:$C$8,0)=ROW(C5),SUM(F5:F7),"")</f>
        <v/>
      </c>
    </row>
    <row r="6" spans="1:8" x14ac:dyDescent="0.25">
      <c r="B6" s="47"/>
      <c r="C6" s="42" t="s">
        <v>296</v>
      </c>
      <c r="D6" s="4">
        <v>3</v>
      </c>
      <c r="E6" t="s">
        <v>292</v>
      </c>
      <c r="F6" t="e">
        <f>SUMPRODUCT((INDEX(Rohdaten!$A$2:$GG$9999,,MATCH(C6,Rohdaten!$1:$1,))&amp;""=D6&amp;"")*(Rohdaten!$A$2:$A$9999&lt;&gt;""))</f>
        <v>#N/A</v>
      </c>
      <c r="G6" t="str">
        <f>IF(MATCH(C6,$C$2:$C$8,0)=ROW(C6),SUM(F6:F8),"")</f>
        <v/>
      </c>
    </row>
    <row r="7" spans="1:8" x14ac:dyDescent="0.25">
      <c r="B7" s="47"/>
      <c r="C7" s="42" t="s">
        <v>296</v>
      </c>
      <c r="D7" s="4">
        <v>4</v>
      </c>
      <c r="E7" t="s">
        <v>293</v>
      </c>
      <c r="F7" t="e">
        <f>SUMPRODUCT((INDEX(Rohdaten!$A$2:$GG$9999,,MATCH(C7,Rohdaten!$1:$1,))&amp;""=D7&amp;"")*(Rohdaten!$A$2:$A$9999&lt;&gt;""))</f>
        <v>#N/A</v>
      </c>
      <c r="G7" t="str">
        <f>IF(MATCH(C7,$C$2:$C$8,0)=ROW(C7),SUM(F7:F8),"")</f>
        <v/>
      </c>
    </row>
    <row r="8" spans="1:8" x14ac:dyDescent="0.25">
      <c r="B8" s="47"/>
      <c r="C8" s="42" t="s">
        <v>296</v>
      </c>
      <c r="D8" s="4">
        <v>5</v>
      </c>
      <c r="E8" t="s">
        <v>294</v>
      </c>
      <c r="F8" t="e">
        <f>SUMPRODUCT((INDEX(Rohdaten!$A$2:$GG$9999,,MATCH(C8,Rohdaten!$1:$1,))&amp;""=D8&amp;"")*(Rohdaten!$A$2:$A$9999&lt;&gt;""))</f>
        <v>#N/A</v>
      </c>
      <c r="G8" t="str">
        <f>IF(MATCH(C8,$C$2:$C$8,0)=ROW(C8),SUM(F8:F8),"")</f>
        <v/>
      </c>
    </row>
    <row r="14" spans="1:8" x14ac:dyDescent="0.25">
      <c r="A14" t="s">
        <v>92</v>
      </c>
    </row>
    <row r="15" spans="1:8" x14ac:dyDescent="0.25">
      <c r="A15" t="s">
        <v>239</v>
      </c>
    </row>
    <row r="16" spans="1:8" x14ac:dyDescent="0.25">
      <c r="A16" t="s">
        <v>299</v>
      </c>
    </row>
    <row r="17" spans="1:1" x14ac:dyDescent="0.25">
      <c r="A17" t="s">
        <v>300</v>
      </c>
    </row>
    <row r="18" spans="1:1" x14ac:dyDescent="0.25">
      <c r="A18" t="s">
        <v>301</v>
      </c>
    </row>
    <row r="19" spans="1:1" x14ac:dyDescent="0.25">
      <c r="A19" t="s">
        <v>243</v>
      </c>
    </row>
    <row r="20" spans="1:1" x14ac:dyDescent="0.25">
      <c r="A20" t="s">
        <v>244</v>
      </c>
    </row>
    <row r="21" spans="1:1" x14ac:dyDescent="0.25">
      <c r="A21" t="s">
        <v>245</v>
      </c>
    </row>
    <row r="22" spans="1:1" x14ac:dyDescent="0.25">
      <c r="A22" t="s">
        <v>246</v>
      </c>
    </row>
    <row r="23" spans="1:1" x14ac:dyDescent="0.25">
      <c r="A23" t="s">
        <v>247</v>
      </c>
    </row>
    <row r="24" spans="1:1" x14ac:dyDescent="0.25">
      <c r="A24" t="s">
        <v>248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680"/>
  <sheetViews>
    <sheetView workbookViewId="0"/>
  </sheetViews>
  <sheetFormatPr baseColWidth="10" defaultRowHeight="15" x14ac:dyDescent="0.25"/>
  <sheetData>
    <row r="2" spans="3:5" x14ac:dyDescent="0.25">
      <c r="C2" s="57"/>
      <c r="D2" s="57"/>
    </row>
    <row r="3" spans="3:5" x14ac:dyDescent="0.25">
      <c r="C3" s="57"/>
      <c r="D3" s="57"/>
    </row>
    <row r="4" spans="3:5" x14ac:dyDescent="0.25">
      <c r="C4" s="57"/>
      <c r="D4" s="57"/>
    </row>
    <row r="5" spans="3:5" x14ac:dyDescent="0.25">
      <c r="C5" s="57"/>
      <c r="D5" s="57"/>
    </row>
    <row r="6" spans="3:5" x14ac:dyDescent="0.25">
      <c r="C6" s="57"/>
      <c r="D6" s="57"/>
    </row>
    <row r="7" spans="3:5" x14ac:dyDescent="0.25">
      <c r="C7" s="57"/>
      <c r="D7" s="57"/>
      <c r="E7" s="57"/>
    </row>
    <row r="8" spans="3:5" x14ac:dyDescent="0.25">
      <c r="C8" s="57"/>
      <c r="D8" s="57"/>
    </row>
    <row r="9" spans="3:5" x14ac:dyDescent="0.25">
      <c r="C9" s="57"/>
      <c r="D9" s="57"/>
    </row>
    <row r="10" spans="3:5" x14ac:dyDescent="0.25">
      <c r="C10" s="57"/>
      <c r="D10" s="57"/>
    </row>
    <row r="11" spans="3:5" x14ac:dyDescent="0.25">
      <c r="C11" s="57"/>
      <c r="D11" s="57"/>
    </row>
    <row r="12" spans="3:5" x14ac:dyDescent="0.25">
      <c r="C12" s="57"/>
      <c r="D12" s="57"/>
    </row>
    <row r="13" spans="3:5" x14ac:dyDescent="0.25">
      <c r="C13" s="57"/>
      <c r="D13" s="57"/>
    </row>
    <row r="14" spans="3:5" x14ac:dyDescent="0.25">
      <c r="C14" s="57"/>
      <c r="D14" s="57"/>
    </row>
    <row r="15" spans="3:5" x14ac:dyDescent="0.25">
      <c r="C15" s="57"/>
      <c r="D15" s="57"/>
    </row>
    <row r="16" spans="3:5" x14ac:dyDescent="0.25">
      <c r="C16" s="57"/>
      <c r="D16" s="57"/>
    </row>
    <row r="17" spans="3:5" x14ac:dyDescent="0.25">
      <c r="C17" s="57"/>
      <c r="D17" s="57"/>
    </row>
    <row r="18" spans="3:5" x14ac:dyDescent="0.25">
      <c r="C18" s="57"/>
      <c r="D18" s="57"/>
    </row>
    <row r="19" spans="3:5" x14ac:dyDescent="0.25">
      <c r="C19" s="57"/>
      <c r="D19" s="57"/>
    </row>
    <row r="20" spans="3:5" x14ac:dyDescent="0.25">
      <c r="C20" s="57"/>
      <c r="D20" s="57"/>
    </row>
    <row r="21" spans="3:5" x14ac:dyDescent="0.25">
      <c r="C21" s="57"/>
      <c r="D21" s="57"/>
    </row>
    <row r="22" spans="3:5" x14ac:dyDescent="0.25">
      <c r="C22" s="57"/>
      <c r="D22" s="57"/>
    </row>
    <row r="23" spans="3:5" x14ac:dyDescent="0.25">
      <c r="C23" s="57"/>
      <c r="D23" s="57"/>
    </row>
    <row r="24" spans="3:5" x14ac:dyDescent="0.25">
      <c r="C24" s="57"/>
      <c r="D24" s="57"/>
    </row>
    <row r="25" spans="3:5" x14ac:dyDescent="0.25">
      <c r="C25" s="57"/>
      <c r="D25" s="57"/>
    </row>
    <row r="26" spans="3:5" x14ac:dyDescent="0.25">
      <c r="C26" s="57"/>
      <c r="D26" s="57"/>
      <c r="E26" s="57"/>
    </row>
    <row r="27" spans="3:5" x14ac:dyDescent="0.25">
      <c r="C27" s="57"/>
      <c r="D27" s="57"/>
    </row>
    <row r="28" spans="3:5" x14ac:dyDescent="0.25">
      <c r="C28" s="57"/>
      <c r="D28" s="57"/>
    </row>
    <row r="29" spans="3:5" x14ac:dyDescent="0.25">
      <c r="C29" s="57"/>
      <c r="D29" s="57"/>
    </row>
    <row r="30" spans="3:5" x14ac:dyDescent="0.25">
      <c r="C30" s="57"/>
      <c r="D30" s="57"/>
    </row>
    <row r="31" spans="3:5" x14ac:dyDescent="0.25">
      <c r="C31" s="57"/>
      <c r="D31" s="57"/>
    </row>
    <row r="32" spans="3:5" x14ac:dyDescent="0.25">
      <c r="C32" s="57"/>
      <c r="D32" s="57"/>
    </row>
    <row r="33" spans="3:4" x14ac:dyDescent="0.25">
      <c r="C33" s="57"/>
      <c r="D33" s="57"/>
    </row>
    <row r="34" spans="3:4" x14ac:dyDescent="0.25">
      <c r="C34" s="57"/>
      <c r="D34" s="57"/>
    </row>
    <row r="35" spans="3:4" x14ac:dyDescent="0.25">
      <c r="C35" s="57"/>
      <c r="D35" s="57"/>
    </row>
    <row r="36" spans="3:4" x14ac:dyDescent="0.25">
      <c r="C36" s="57"/>
      <c r="D36" s="57"/>
    </row>
    <row r="37" spans="3:4" x14ac:dyDescent="0.25">
      <c r="C37" s="57"/>
      <c r="D37" s="57"/>
    </row>
    <row r="38" spans="3:4" x14ac:dyDescent="0.25">
      <c r="C38" s="57"/>
      <c r="D38" s="57"/>
    </row>
    <row r="39" spans="3:4" x14ac:dyDescent="0.25">
      <c r="C39" s="57"/>
      <c r="D39" s="57"/>
    </row>
    <row r="40" spans="3:4" x14ac:dyDescent="0.25">
      <c r="C40" s="57"/>
      <c r="D40" s="57"/>
    </row>
    <row r="41" spans="3:4" x14ac:dyDescent="0.25">
      <c r="C41" s="57"/>
      <c r="D41" s="57"/>
    </row>
    <row r="42" spans="3:4" x14ac:dyDescent="0.25">
      <c r="C42" s="57"/>
      <c r="D42" s="57"/>
    </row>
    <row r="43" spans="3:4" x14ac:dyDescent="0.25">
      <c r="C43" s="57"/>
      <c r="D43" s="57"/>
    </row>
    <row r="44" spans="3:4" x14ac:dyDescent="0.25">
      <c r="C44" s="57"/>
      <c r="D44" s="57"/>
    </row>
    <row r="45" spans="3:4" x14ac:dyDescent="0.25">
      <c r="C45" s="57"/>
      <c r="D45" s="57"/>
    </row>
    <row r="46" spans="3:4" x14ac:dyDescent="0.25">
      <c r="C46" s="57"/>
      <c r="D46" s="57"/>
    </row>
    <row r="47" spans="3:4" x14ac:dyDescent="0.25">
      <c r="C47" s="57"/>
      <c r="D47" s="57"/>
    </row>
    <row r="48" spans="3:4" x14ac:dyDescent="0.25">
      <c r="C48" s="57"/>
      <c r="D48" s="57"/>
    </row>
    <row r="49" spans="3:5" x14ac:dyDescent="0.25">
      <c r="C49" s="57"/>
      <c r="D49" s="57"/>
    </row>
    <row r="50" spans="3:5" x14ac:dyDescent="0.25">
      <c r="C50" s="57"/>
      <c r="D50" s="57"/>
    </row>
    <row r="51" spans="3:5" x14ac:dyDescent="0.25">
      <c r="C51" s="57"/>
      <c r="D51" s="57"/>
    </row>
    <row r="52" spans="3:5" x14ac:dyDescent="0.25">
      <c r="C52" s="57"/>
      <c r="D52" s="57"/>
      <c r="E52" s="57"/>
    </row>
    <row r="53" spans="3:5" x14ac:dyDescent="0.25">
      <c r="C53" s="57"/>
      <c r="D53" s="57"/>
      <c r="E53" s="57"/>
    </row>
    <row r="54" spans="3:5" x14ac:dyDescent="0.25">
      <c r="C54" s="57"/>
      <c r="D54" s="57"/>
      <c r="E54" s="57"/>
    </row>
    <row r="55" spans="3:5" x14ac:dyDescent="0.25">
      <c r="C55" s="57"/>
      <c r="D55" s="57"/>
      <c r="E55" s="57"/>
    </row>
    <row r="56" spans="3:5" x14ac:dyDescent="0.25">
      <c r="C56" s="57"/>
      <c r="D56" s="57"/>
      <c r="E56" s="57"/>
    </row>
    <row r="57" spans="3:5" x14ac:dyDescent="0.25">
      <c r="C57" s="57"/>
      <c r="D57" s="57"/>
      <c r="E57" s="57"/>
    </row>
    <row r="58" spans="3:5" x14ac:dyDescent="0.25">
      <c r="C58" s="57"/>
      <c r="D58" s="57"/>
      <c r="E58" s="57"/>
    </row>
    <row r="59" spans="3:5" x14ac:dyDescent="0.25">
      <c r="C59" s="57"/>
      <c r="D59" s="57"/>
      <c r="E59" s="57"/>
    </row>
    <row r="60" spans="3:5" x14ac:dyDescent="0.25">
      <c r="C60" s="57"/>
      <c r="D60" s="57"/>
      <c r="E60" s="57"/>
    </row>
    <row r="61" spans="3:5" x14ac:dyDescent="0.25">
      <c r="C61" s="57"/>
      <c r="D61" s="57"/>
      <c r="E61" s="57"/>
    </row>
    <row r="62" spans="3:5" x14ac:dyDescent="0.25">
      <c r="C62" s="57"/>
      <c r="D62" s="57"/>
      <c r="E62" s="57"/>
    </row>
    <row r="63" spans="3:5" x14ac:dyDescent="0.25">
      <c r="C63" s="57"/>
      <c r="D63" s="57"/>
      <c r="E63" s="57"/>
    </row>
    <row r="64" spans="3:5" x14ac:dyDescent="0.25">
      <c r="C64" s="57"/>
      <c r="D64" s="57"/>
      <c r="E64" s="57"/>
    </row>
    <row r="65" spans="3:5" x14ac:dyDescent="0.25">
      <c r="C65" s="57"/>
      <c r="D65" s="57"/>
      <c r="E65" s="57"/>
    </row>
    <row r="66" spans="3:5" x14ac:dyDescent="0.25">
      <c r="C66" s="57"/>
      <c r="D66" s="57"/>
      <c r="E66" s="57"/>
    </row>
    <row r="67" spans="3:5" x14ac:dyDescent="0.25">
      <c r="C67" s="57"/>
      <c r="D67" s="57"/>
      <c r="E67" s="57"/>
    </row>
    <row r="68" spans="3:5" x14ac:dyDescent="0.25">
      <c r="C68" s="57"/>
      <c r="D68" s="57"/>
      <c r="E68" s="57"/>
    </row>
    <row r="69" spans="3:5" x14ac:dyDescent="0.25">
      <c r="C69" s="57"/>
      <c r="D69" s="57"/>
      <c r="E69" s="57"/>
    </row>
    <row r="70" spans="3:5" x14ac:dyDescent="0.25">
      <c r="C70" s="57"/>
      <c r="D70" s="57"/>
      <c r="E70" s="57"/>
    </row>
    <row r="71" spans="3:5" x14ac:dyDescent="0.25">
      <c r="C71" s="57"/>
      <c r="D71" s="57"/>
      <c r="E71" s="57"/>
    </row>
    <row r="72" spans="3:5" x14ac:dyDescent="0.25">
      <c r="C72" s="57"/>
      <c r="D72" s="57"/>
      <c r="E72" s="57"/>
    </row>
    <row r="73" spans="3:5" x14ac:dyDescent="0.25">
      <c r="C73" s="57"/>
      <c r="D73" s="57"/>
      <c r="E73" s="57"/>
    </row>
    <row r="74" spans="3:5" x14ac:dyDescent="0.25">
      <c r="C74" s="57"/>
      <c r="D74" s="57"/>
      <c r="E74" s="57"/>
    </row>
    <row r="75" spans="3:5" x14ac:dyDescent="0.25">
      <c r="C75" s="57"/>
      <c r="D75" s="57"/>
      <c r="E75" s="57"/>
    </row>
    <row r="76" spans="3:5" x14ac:dyDescent="0.25">
      <c r="C76" s="57"/>
      <c r="D76" s="57"/>
      <c r="E76" s="57"/>
    </row>
    <row r="77" spans="3:5" x14ac:dyDescent="0.25">
      <c r="C77" s="57"/>
      <c r="D77" s="57"/>
      <c r="E77" s="57"/>
    </row>
    <row r="78" spans="3:5" x14ac:dyDescent="0.25">
      <c r="C78" s="57"/>
      <c r="D78" s="57"/>
      <c r="E78" s="57"/>
    </row>
    <row r="79" spans="3:5" x14ac:dyDescent="0.25">
      <c r="C79" s="57"/>
      <c r="D79" s="57"/>
    </row>
    <row r="80" spans="3:5" x14ac:dyDescent="0.25">
      <c r="C80" s="57"/>
      <c r="D80" s="57"/>
    </row>
    <row r="81" spans="3:5" x14ac:dyDescent="0.25">
      <c r="C81" s="57"/>
      <c r="D81" s="57"/>
    </row>
    <row r="82" spans="3:5" x14ac:dyDescent="0.25">
      <c r="C82" s="57"/>
      <c r="D82" s="57"/>
    </row>
    <row r="83" spans="3:5" x14ac:dyDescent="0.25">
      <c r="C83" s="57"/>
      <c r="D83" s="57"/>
    </row>
    <row r="84" spans="3:5" x14ac:dyDescent="0.25">
      <c r="C84" s="57"/>
      <c r="D84" s="57"/>
    </row>
    <row r="85" spans="3:5" x14ac:dyDescent="0.25">
      <c r="C85" s="57"/>
      <c r="D85" s="57"/>
    </row>
    <row r="86" spans="3:5" x14ac:dyDescent="0.25">
      <c r="C86" s="57"/>
      <c r="D86" s="57"/>
    </row>
    <row r="87" spans="3:5" x14ac:dyDescent="0.25">
      <c r="C87" s="57"/>
      <c r="D87" s="57"/>
      <c r="E87" s="57"/>
    </row>
    <row r="88" spans="3:5" x14ac:dyDescent="0.25">
      <c r="C88" s="57"/>
      <c r="D88" s="57"/>
    </row>
    <row r="89" spans="3:5" x14ac:dyDescent="0.25">
      <c r="C89" s="57"/>
      <c r="D89" s="57"/>
    </row>
    <row r="90" spans="3:5" x14ac:dyDescent="0.25">
      <c r="C90" s="57"/>
      <c r="D90" s="57"/>
    </row>
    <row r="91" spans="3:5" x14ac:dyDescent="0.25">
      <c r="C91" s="57"/>
      <c r="D91" s="57"/>
    </row>
    <row r="92" spans="3:5" x14ac:dyDescent="0.25">
      <c r="C92" s="57"/>
      <c r="D92" s="57"/>
    </row>
    <row r="93" spans="3:5" x14ac:dyDescent="0.25">
      <c r="C93" s="57"/>
      <c r="D93" s="57"/>
      <c r="E93" s="57"/>
    </row>
    <row r="94" spans="3:5" x14ac:dyDescent="0.25">
      <c r="C94" s="57"/>
      <c r="D94" s="57"/>
      <c r="E94" s="57"/>
    </row>
    <row r="95" spans="3:5" x14ac:dyDescent="0.25">
      <c r="C95" s="57"/>
      <c r="D95" s="57"/>
    </row>
    <row r="96" spans="3:5" x14ac:dyDescent="0.25">
      <c r="C96" s="57"/>
      <c r="D96" s="57"/>
    </row>
    <row r="97" spans="3:5" x14ac:dyDescent="0.25">
      <c r="C97" s="57"/>
      <c r="D97" s="57"/>
    </row>
    <row r="98" spans="3:5" x14ac:dyDescent="0.25">
      <c r="C98" s="57"/>
      <c r="D98" s="57"/>
    </row>
    <row r="99" spans="3:5" x14ac:dyDescent="0.25">
      <c r="C99" s="57"/>
      <c r="D99" s="57"/>
    </row>
    <row r="100" spans="3:5" x14ac:dyDescent="0.25">
      <c r="C100" s="57"/>
      <c r="D100" s="57"/>
      <c r="E100" s="57"/>
    </row>
    <row r="101" spans="3:5" x14ac:dyDescent="0.25">
      <c r="C101" s="57"/>
      <c r="D101" s="57"/>
    </row>
    <row r="102" spans="3:5" x14ac:dyDescent="0.25">
      <c r="C102" s="57"/>
      <c r="D102" s="57"/>
      <c r="E102" s="57"/>
    </row>
    <row r="103" spans="3:5" x14ac:dyDescent="0.25">
      <c r="C103" s="57"/>
      <c r="D103" s="57"/>
    </row>
    <row r="104" spans="3:5" x14ac:dyDescent="0.25">
      <c r="C104" s="57"/>
      <c r="D104" s="57"/>
    </row>
    <row r="105" spans="3:5" x14ac:dyDescent="0.25">
      <c r="C105" s="57"/>
      <c r="D105" s="57"/>
    </row>
    <row r="106" spans="3:5" x14ac:dyDescent="0.25">
      <c r="C106" s="57"/>
      <c r="D106" s="57"/>
    </row>
    <row r="107" spans="3:5" x14ac:dyDescent="0.25">
      <c r="C107" s="57"/>
      <c r="D107" s="57"/>
    </row>
    <row r="108" spans="3:5" x14ac:dyDescent="0.25">
      <c r="C108" s="57"/>
      <c r="D108" s="57"/>
    </row>
    <row r="109" spans="3:5" x14ac:dyDescent="0.25">
      <c r="C109" s="57"/>
      <c r="D109" s="57"/>
    </row>
    <row r="110" spans="3:5" x14ac:dyDescent="0.25">
      <c r="C110" s="57"/>
      <c r="D110" s="57"/>
      <c r="E110" s="57"/>
    </row>
    <row r="111" spans="3:5" x14ac:dyDescent="0.25">
      <c r="C111" s="57"/>
      <c r="D111" s="57"/>
    </row>
    <row r="112" spans="3:5" x14ac:dyDescent="0.25">
      <c r="C112" s="57"/>
      <c r="D112" s="57"/>
    </row>
    <row r="113" spans="3:5" x14ac:dyDescent="0.25">
      <c r="C113" s="57"/>
      <c r="D113" s="57"/>
    </row>
    <row r="114" spans="3:5" x14ac:dyDescent="0.25">
      <c r="C114" s="57"/>
      <c r="D114" s="57"/>
    </row>
    <row r="115" spans="3:5" x14ac:dyDescent="0.25">
      <c r="C115" s="57"/>
      <c r="D115" s="57"/>
    </row>
    <row r="116" spans="3:5" x14ac:dyDescent="0.25">
      <c r="C116" s="57"/>
      <c r="D116" s="57"/>
      <c r="E116" s="57"/>
    </row>
    <row r="117" spans="3:5" x14ac:dyDescent="0.25">
      <c r="C117" s="57"/>
      <c r="D117" s="57"/>
    </row>
    <row r="118" spans="3:5" x14ac:dyDescent="0.25">
      <c r="C118" s="57"/>
      <c r="D118" s="57"/>
    </row>
    <row r="119" spans="3:5" x14ac:dyDescent="0.25">
      <c r="C119" s="57"/>
      <c r="D119" s="57"/>
    </row>
    <row r="120" spans="3:5" x14ac:dyDescent="0.25">
      <c r="C120" s="57"/>
      <c r="D120" s="57"/>
    </row>
    <row r="121" spans="3:5" x14ac:dyDescent="0.25">
      <c r="C121" s="57"/>
      <c r="D121" s="57"/>
    </row>
    <row r="122" spans="3:5" x14ac:dyDescent="0.25">
      <c r="C122" s="57"/>
      <c r="D122" s="57"/>
    </row>
    <row r="123" spans="3:5" x14ac:dyDescent="0.25">
      <c r="C123" s="57"/>
      <c r="D123" s="57"/>
    </row>
    <row r="124" spans="3:5" x14ac:dyDescent="0.25">
      <c r="C124" s="57"/>
      <c r="D124" s="57"/>
    </row>
    <row r="125" spans="3:5" x14ac:dyDescent="0.25">
      <c r="C125" s="57"/>
      <c r="D125" s="57"/>
    </row>
    <row r="126" spans="3:5" x14ac:dyDescent="0.25">
      <c r="C126" s="57"/>
      <c r="D126" s="57"/>
    </row>
    <row r="127" spans="3:5" x14ac:dyDescent="0.25">
      <c r="C127" s="57"/>
      <c r="D127" s="57"/>
    </row>
    <row r="128" spans="3:5" x14ac:dyDescent="0.25">
      <c r="C128" s="57"/>
      <c r="D128" s="57"/>
    </row>
    <row r="129" spans="3:5" x14ac:dyDescent="0.25">
      <c r="C129" s="57"/>
      <c r="D129" s="57"/>
    </row>
    <row r="130" spans="3:5" x14ac:dyDescent="0.25">
      <c r="C130" s="57"/>
      <c r="D130" s="57"/>
    </row>
    <row r="131" spans="3:5" x14ac:dyDescent="0.25">
      <c r="C131" s="57"/>
      <c r="D131" s="57"/>
    </row>
    <row r="132" spans="3:5" x14ac:dyDescent="0.25">
      <c r="C132" s="57"/>
      <c r="D132" s="57"/>
      <c r="E132" s="57"/>
    </row>
    <row r="133" spans="3:5" x14ac:dyDescent="0.25">
      <c r="C133" s="57"/>
      <c r="D133" s="57"/>
      <c r="E133" s="57"/>
    </row>
    <row r="134" spans="3:5" x14ac:dyDescent="0.25">
      <c r="C134" s="57"/>
      <c r="D134" s="57"/>
      <c r="E134" s="57"/>
    </row>
    <row r="135" spans="3:5" x14ac:dyDescent="0.25">
      <c r="C135" s="57"/>
      <c r="D135" s="57"/>
      <c r="E135" s="57"/>
    </row>
    <row r="136" spans="3:5" x14ac:dyDescent="0.25">
      <c r="C136" s="57"/>
      <c r="D136" s="57"/>
      <c r="E136" s="57"/>
    </row>
    <row r="137" spans="3:5" x14ac:dyDescent="0.25">
      <c r="C137" s="57"/>
      <c r="D137" s="57"/>
      <c r="E137" s="57"/>
    </row>
    <row r="138" spans="3:5" x14ac:dyDescent="0.25">
      <c r="C138" s="57"/>
      <c r="D138" s="57"/>
      <c r="E138" s="57"/>
    </row>
    <row r="139" spans="3:5" x14ac:dyDescent="0.25">
      <c r="C139" s="57"/>
      <c r="D139" s="57"/>
      <c r="E139" s="57"/>
    </row>
    <row r="140" spans="3:5" x14ac:dyDescent="0.25">
      <c r="C140" s="57"/>
      <c r="D140" s="57"/>
      <c r="E140" s="57"/>
    </row>
    <row r="141" spans="3:5" x14ac:dyDescent="0.25">
      <c r="C141" s="57"/>
      <c r="D141" s="57"/>
      <c r="E141" s="57"/>
    </row>
    <row r="142" spans="3:5" x14ac:dyDescent="0.25">
      <c r="C142" s="57"/>
      <c r="D142" s="57"/>
      <c r="E142" s="57"/>
    </row>
    <row r="143" spans="3:5" x14ac:dyDescent="0.25">
      <c r="C143" s="57"/>
      <c r="D143" s="57"/>
      <c r="E143" s="57"/>
    </row>
    <row r="144" spans="3:5" x14ac:dyDescent="0.25">
      <c r="C144" s="57"/>
      <c r="D144" s="57"/>
      <c r="E144" s="57"/>
    </row>
    <row r="145" spans="3:5" x14ac:dyDescent="0.25">
      <c r="C145" s="57"/>
      <c r="D145" s="57"/>
      <c r="E145" s="57"/>
    </row>
    <row r="146" spans="3:5" x14ac:dyDescent="0.25">
      <c r="C146" s="57"/>
      <c r="D146" s="57"/>
      <c r="E146" s="57"/>
    </row>
    <row r="147" spans="3:5" x14ac:dyDescent="0.25">
      <c r="C147" s="57"/>
      <c r="D147" s="57"/>
      <c r="E147" s="57"/>
    </row>
    <row r="148" spans="3:5" x14ac:dyDescent="0.25">
      <c r="C148" s="57"/>
      <c r="D148" s="57"/>
      <c r="E148" s="57"/>
    </row>
    <row r="149" spans="3:5" x14ac:dyDescent="0.25">
      <c r="C149" s="57"/>
      <c r="D149" s="57"/>
      <c r="E149" s="57"/>
    </row>
    <row r="150" spans="3:5" x14ac:dyDescent="0.25">
      <c r="C150" s="57"/>
      <c r="D150" s="57"/>
      <c r="E150" s="57"/>
    </row>
    <row r="151" spans="3:5" x14ac:dyDescent="0.25">
      <c r="C151" s="57"/>
      <c r="D151" s="57"/>
      <c r="E151" s="57"/>
    </row>
    <row r="152" spans="3:5" x14ac:dyDescent="0.25">
      <c r="C152" s="57"/>
      <c r="D152" s="57"/>
      <c r="E152" s="57"/>
    </row>
    <row r="153" spans="3:5" x14ac:dyDescent="0.25">
      <c r="C153" s="57"/>
      <c r="D153" s="57"/>
      <c r="E153" s="57"/>
    </row>
    <row r="154" spans="3:5" x14ac:dyDescent="0.25">
      <c r="C154" s="57"/>
      <c r="D154" s="57"/>
    </row>
    <row r="155" spans="3:5" x14ac:dyDescent="0.25">
      <c r="C155" s="57"/>
      <c r="D155" s="57"/>
    </row>
    <row r="156" spans="3:5" x14ac:dyDescent="0.25">
      <c r="C156" s="57"/>
      <c r="D156" s="57"/>
      <c r="E156" s="57"/>
    </row>
    <row r="157" spans="3:5" x14ac:dyDescent="0.25">
      <c r="C157" s="57"/>
      <c r="D157" s="57"/>
      <c r="E157" s="57"/>
    </row>
    <row r="158" spans="3:5" x14ac:dyDescent="0.25">
      <c r="C158" s="57"/>
      <c r="D158" s="57"/>
    </row>
    <row r="159" spans="3:5" x14ac:dyDescent="0.25">
      <c r="C159" s="57"/>
      <c r="D159" s="57"/>
      <c r="E159" s="57"/>
    </row>
    <row r="160" spans="3:5" x14ac:dyDescent="0.25">
      <c r="C160" s="57"/>
      <c r="D160" s="57"/>
    </row>
    <row r="161" spans="3:5" x14ac:dyDescent="0.25">
      <c r="C161" s="57"/>
      <c r="D161" s="57"/>
    </row>
    <row r="162" spans="3:5" x14ac:dyDescent="0.25">
      <c r="C162" s="57"/>
      <c r="D162" s="57"/>
    </row>
    <row r="163" spans="3:5" x14ac:dyDescent="0.25">
      <c r="C163" s="57"/>
      <c r="D163" s="57"/>
    </row>
    <row r="164" spans="3:5" x14ac:dyDescent="0.25">
      <c r="C164" s="57"/>
      <c r="D164" s="57"/>
      <c r="E164" s="57"/>
    </row>
    <row r="165" spans="3:5" x14ac:dyDescent="0.25">
      <c r="C165" s="57"/>
      <c r="D165" s="57"/>
    </row>
    <row r="166" spans="3:5" x14ac:dyDescent="0.25">
      <c r="C166" s="57"/>
      <c r="D166" s="57"/>
    </row>
    <row r="167" spans="3:5" x14ac:dyDescent="0.25">
      <c r="C167" s="57"/>
      <c r="D167" s="57"/>
    </row>
    <row r="168" spans="3:5" x14ac:dyDescent="0.25">
      <c r="C168" s="57"/>
      <c r="D168" s="57"/>
    </row>
    <row r="169" spans="3:5" x14ac:dyDescent="0.25">
      <c r="C169" s="57"/>
      <c r="D169" s="57"/>
    </row>
    <row r="170" spans="3:5" x14ac:dyDescent="0.25">
      <c r="C170" s="57"/>
      <c r="D170" s="57"/>
      <c r="E170" s="57"/>
    </row>
    <row r="171" spans="3:5" x14ac:dyDescent="0.25">
      <c r="C171" s="57"/>
      <c r="D171" s="57"/>
    </row>
    <row r="172" spans="3:5" x14ac:dyDescent="0.25">
      <c r="C172" s="57"/>
      <c r="D172" s="57"/>
      <c r="E172" s="57"/>
    </row>
    <row r="173" spans="3:5" x14ac:dyDescent="0.25">
      <c r="C173" s="57"/>
      <c r="D173" s="57"/>
    </row>
    <row r="174" spans="3:5" x14ac:dyDescent="0.25">
      <c r="C174" s="57"/>
      <c r="D174" s="57"/>
    </row>
    <row r="175" spans="3:5" x14ac:dyDescent="0.25">
      <c r="C175" s="57"/>
      <c r="D175" s="57"/>
    </row>
    <row r="176" spans="3:5" x14ac:dyDescent="0.25">
      <c r="C176" s="57"/>
      <c r="D176" s="57"/>
      <c r="E176" s="57"/>
    </row>
    <row r="177" spans="3:5" x14ac:dyDescent="0.25">
      <c r="C177" s="57"/>
      <c r="D177" s="57"/>
    </row>
    <row r="178" spans="3:5" x14ac:dyDescent="0.25">
      <c r="C178" s="57"/>
      <c r="D178" s="57"/>
    </row>
    <row r="179" spans="3:5" x14ac:dyDescent="0.25">
      <c r="C179" s="57"/>
      <c r="D179" s="57"/>
    </row>
    <row r="180" spans="3:5" x14ac:dyDescent="0.25">
      <c r="C180" s="57"/>
      <c r="D180" s="57"/>
    </row>
    <row r="181" spans="3:5" x14ac:dyDescent="0.25">
      <c r="C181" s="57"/>
      <c r="D181" s="57"/>
      <c r="E181" s="57"/>
    </row>
    <row r="182" spans="3:5" x14ac:dyDescent="0.25">
      <c r="C182" s="57"/>
      <c r="D182" s="57"/>
    </row>
    <row r="183" spans="3:5" x14ac:dyDescent="0.25">
      <c r="C183" s="57"/>
      <c r="D183" s="57"/>
    </row>
    <row r="184" spans="3:5" x14ac:dyDescent="0.25">
      <c r="C184" s="57"/>
      <c r="D184" s="57"/>
    </row>
    <row r="185" spans="3:5" x14ac:dyDescent="0.25">
      <c r="C185" s="57"/>
      <c r="D185" s="57"/>
    </row>
    <row r="186" spans="3:5" x14ac:dyDescent="0.25">
      <c r="C186" s="57"/>
      <c r="D186" s="57"/>
    </row>
    <row r="187" spans="3:5" x14ac:dyDescent="0.25">
      <c r="C187" s="57"/>
      <c r="D187" s="57"/>
    </row>
    <row r="188" spans="3:5" x14ac:dyDescent="0.25">
      <c r="C188" s="57"/>
      <c r="D188" s="57"/>
    </row>
    <row r="189" spans="3:5" x14ac:dyDescent="0.25">
      <c r="C189" s="57"/>
      <c r="D189" s="57"/>
    </row>
    <row r="190" spans="3:5" x14ac:dyDescent="0.25">
      <c r="C190" s="57"/>
      <c r="D190" s="57"/>
    </row>
    <row r="191" spans="3:5" x14ac:dyDescent="0.25">
      <c r="C191" s="57"/>
      <c r="D191" s="57"/>
    </row>
    <row r="192" spans="3:5" x14ac:dyDescent="0.25">
      <c r="C192" s="57"/>
      <c r="D192" s="57"/>
    </row>
    <row r="193" spans="3:5" x14ac:dyDescent="0.25">
      <c r="C193" s="57"/>
      <c r="D193" s="57"/>
      <c r="E193" s="57"/>
    </row>
    <row r="194" spans="3:5" x14ac:dyDescent="0.25">
      <c r="C194" s="57"/>
      <c r="D194" s="57"/>
    </row>
    <row r="195" spans="3:5" x14ac:dyDescent="0.25">
      <c r="C195" s="57"/>
      <c r="D195" s="57"/>
    </row>
    <row r="196" spans="3:5" x14ac:dyDescent="0.25">
      <c r="C196" s="57"/>
      <c r="D196" s="57"/>
      <c r="E196" s="57"/>
    </row>
    <row r="197" spans="3:5" x14ac:dyDescent="0.25">
      <c r="C197" s="57"/>
      <c r="D197" s="57"/>
      <c r="E197" s="57"/>
    </row>
    <row r="198" spans="3:5" x14ac:dyDescent="0.25">
      <c r="C198" s="57"/>
      <c r="D198" s="57"/>
    </row>
    <row r="199" spans="3:5" x14ac:dyDescent="0.25">
      <c r="C199" s="57"/>
      <c r="D199" s="57"/>
    </row>
    <row r="200" spans="3:5" x14ac:dyDescent="0.25">
      <c r="C200" s="57"/>
      <c r="D200" s="57"/>
    </row>
    <row r="201" spans="3:5" x14ac:dyDescent="0.25">
      <c r="C201" s="57"/>
      <c r="D201" s="57"/>
    </row>
    <row r="202" spans="3:5" x14ac:dyDescent="0.25">
      <c r="C202" s="57"/>
      <c r="D202" s="57"/>
      <c r="E202" s="57"/>
    </row>
    <row r="203" spans="3:5" x14ac:dyDescent="0.25">
      <c r="C203" s="57"/>
      <c r="D203" s="57"/>
    </row>
    <row r="204" spans="3:5" x14ac:dyDescent="0.25">
      <c r="C204" s="57"/>
      <c r="D204" s="57"/>
    </row>
    <row r="205" spans="3:5" x14ac:dyDescent="0.25">
      <c r="C205" s="57"/>
      <c r="D205" s="57"/>
    </row>
    <row r="206" spans="3:5" x14ac:dyDescent="0.25">
      <c r="C206" s="57"/>
      <c r="D206" s="57"/>
    </row>
    <row r="207" spans="3:5" x14ac:dyDescent="0.25">
      <c r="C207" s="57"/>
      <c r="D207" s="57"/>
    </row>
    <row r="208" spans="3:5" x14ac:dyDescent="0.25">
      <c r="C208" s="57"/>
      <c r="D208" s="57"/>
      <c r="E208" s="57"/>
    </row>
    <row r="209" spans="3:5" x14ac:dyDescent="0.25">
      <c r="C209" s="57"/>
      <c r="D209" s="57"/>
    </row>
    <row r="210" spans="3:5" x14ac:dyDescent="0.25">
      <c r="C210" s="57"/>
      <c r="D210" s="57"/>
      <c r="E210" s="57"/>
    </row>
    <row r="211" spans="3:5" x14ac:dyDescent="0.25">
      <c r="C211" s="57"/>
      <c r="D211" s="57"/>
    </row>
    <row r="212" spans="3:5" x14ac:dyDescent="0.25">
      <c r="C212" s="57"/>
      <c r="D212" s="57"/>
    </row>
    <row r="213" spans="3:5" x14ac:dyDescent="0.25">
      <c r="C213" s="57"/>
      <c r="D213" s="57"/>
    </row>
    <row r="214" spans="3:5" x14ac:dyDescent="0.25">
      <c r="C214" s="57"/>
      <c r="D214" s="57"/>
    </row>
    <row r="215" spans="3:5" x14ac:dyDescent="0.25">
      <c r="C215" s="57"/>
      <c r="D215" s="57"/>
    </row>
    <row r="216" spans="3:5" x14ac:dyDescent="0.25">
      <c r="C216" s="57"/>
      <c r="D216" s="57"/>
      <c r="E216" s="57"/>
    </row>
    <row r="217" spans="3:5" x14ac:dyDescent="0.25">
      <c r="C217" s="57"/>
      <c r="D217" s="57"/>
    </row>
    <row r="218" spans="3:5" x14ac:dyDescent="0.25">
      <c r="C218" s="57"/>
      <c r="D218" s="57"/>
    </row>
    <row r="219" spans="3:5" x14ac:dyDescent="0.25">
      <c r="C219" s="57"/>
      <c r="D219" s="57"/>
    </row>
    <row r="220" spans="3:5" x14ac:dyDescent="0.25">
      <c r="C220" s="57"/>
      <c r="D220" s="57"/>
      <c r="E220" s="57"/>
    </row>
    <row r="221" spans="3:5" x14ac:dyDescent="0.25">
      <c r="C221" s="57"/>
      <c r="D221" s="57"/>
    </row>
    <row r="222" spans="3:5" x14ac:dyDescent="0.25">
      <c r="C222" s="57"/>
      <c r="D222" s="57"/>
    </row>
    <row r="223" spans="3:5" x14ac:dyDescent="0.25">
      <c r="C223" s="57"/>
      <c r="D223" s="57"/>
      <c r="E223" s="57"/>
    </row>
    <row r="224" spans="3:5" x14ac:dyDescent="0.25">
      <c r="C224" s="57"/>
      <c r="D224" s="57"/>
    </row>
    <row r="225" spans="3:5" x14ac:dyDescent="0.25">
      <c r="C225" s="57"/>
      <c r="D225" s="57"/>
    </row>
    <row r="226" spans="3:5" x14ac:dyDescent="0.25">
      <c r="C226" s="57"/>
      <c r="D226" s="57"/>
    </row>
    <row r="227" spans="3:5" x14ac:dyDescent="0.25">
      <c r="C227" s="57"/>
      <c r="D227" s="57"/>
    </row>
    <row r="228" spans="3:5" x14ac:dyDescent="0.25">
      <c r="C228" s="57"/>
      <c r="D228" s="57"/>
      <c r="E228" s="57"/>
    </row>
    <row r="229" spans="3:5" x14ac:dyDescent="0.25">
      <c r="C229" s="57"/>
      <c r="D229" s="57"/>
      <c r="E229" s="57"/>
    </row>
    <row r="230" spans="3:5" x14ac:dyDescent="0.25">
      <c r="C230" s="57"/>
      <c r="D230" s="57"/>
    </row>
    <row r="231" spans="3:5" x14ac:dyDescent="0.25">
      <c r="C231" s="57"/>
      <c r="D231" s="57"/>
    </row>
    <row r="232" spans="3:5" x14ac:dyDescent="0.25">
      <c r="C232" s="57"/>
      <c r="D232" s="57"/>
    </row>
    <row r="233" spans="3:5" x14ac:dyDescent="0.25">
      <c r="C233" s="57"/>
      <c r="D233" s="57"/>
    </row>
    <row r="234" spans="3:5" x14ac:dyDescent="0.25">
      <c r="C234" s="57"/>
      <c r="D234" s="57"/>
      <c r="E234" s="57"/>
    </row>
    <row r="235" spans="3:5" x14ac:dyDescent="0.25">
      <c r="C235" s="57"/>
      <c r="D235" s="57"/>
    </row>
    <row r="236" spans="3:5" x14ac:dyDescent="0.25">
      <c r="C236" s="57"/>
      <c r="D236" s="57"/>
    </row>
    <row r="237" spans="3:5" x14ac:dyDescent="0.25">
      <c r="C237" s="57"/>
      <c r="D237" s="57"/>
    </row>
    <row r="238" spans="3:5" x14ac:dyDescent="0.25">
      <c r="C238" s="57"/>
      <c r="D238" s="57"/>
    </row>
    <row r="239" spans="3:5" x14ac:dyDescent="0.25">
      <c r="C239" s="57"/>
      <c r="D239" s="57"/>
    </row>
    <row r="240" spans="3:5" x14ac:dyDescent="0.25">
      <c r="C240" s="57"/>
      <c r="D240" s="57"/>
    </row>
    <row r="241" spans="3:5" x14ac:dyDescent="0.25">
      <c r="C241" s="57"/>
      <c r="D241" s="57"/>
    </row>
    <row r="242" spans="3:5" x14ac:dyDescent="0.25">
      <c r="C242" s="57"/>
      <c r="D242" s="57"/>
      <c r="E242" s="57"/>
    </row>
    <row r="243" spans="3:5" x14ac:dyDescent="0.25">
      <c r="C243" s="57"/>
      <c r="D243" s="57"/>
    </row>
    <row r="244" spans="3:5" x14ac:dyDescent="0.25">
      <c r="C244" s="57"/>
      <c r="D244" s="57"/>
    </row>
    <row r="245" spans="3:5" x14ac:dyDescent="0.25">
      <c r="C245" s="57"/>
      <c r="D245" s="57"/>
    </row>
    <row r="246" spans="3:5" x14ac:dyDescent="0.25">
      <c r="C246" s="57"/>
      <c r="D246" s="57"/>
    </row>
    <row r="247" spans="3:5" x14ac:dyDescent="0.25">
      <c r="C247" s="57"/>
      <c r="D247" s="57"/>
    </row>
    <row r="248" spans="3:5" x14ac:dyDescent="0.25">
      <c r="C248" s="57"/>
      <c r="D248" s="57"/>
    </row>
    <row r="249" spans="3:5" x14ac:dyDescent="0.25">
      <c r="C249" s="57"/>
      <c r="D249" s="57"/>
    </row>
    <row r="250" spans="3:5" x14ac:dyDescent="0.25">
      <c r="C250" s="57"/>
      <c r="D250" s="57"/>
    </row>
    <row r="251" spans="3:5" x14ac:dyDescent="0.25">
      <c r="C251" s="57"/>
      <c r="D251" s="57"/>
      <c r="E251" s="57"/>
    </row>
    <row r="252" spans="3:5" x14ac:dyDescent="0.25">
      <c r="C252" s="57"/>
      <c r="D252" s="57"/>
    </row>
    <row r="253" spans="3:5" x14ac:dyDescent="0.25">
      <c r="C253" s="57"/>
      <c r="D253" s="57"/>
    </row>
    <row r="254" spans="3:5" x14ac:dyDescent="0.25">
      <c r="C254" s="57"/>
      <c r="D254" s="57"/>
    </row>
    <row r="255" spans="3:5" x14ac:dyDescent="0.25">
      <c r="C255" s="57"/>
      <c r="D255" s="57"/>
    </row>
    <row r="256" spans="3:5" x14ac:dyDescent="0.25">
      <c r="C256" s="57"/>
      <c r="D256" s="57"/>
    </row>
    <row r="257" spans="3:5" x14ac:dyDescent="0.25">
      <c r="C257" s="57"/>
      <c r="D257" s="57"/>
    </row>
    <row r="258" spans="3:5" x14ac:dyDescent="0.25">
      <c r="C258" s="57"/>
      <c r="D258" s="57"/>
    </row>
    <row r="259" spans="3:5" x14ac:dyDescent="0.25">
      <c r="C259" s="57"/>
      <c r="D259" s="57"/>
    </row>
    <row r="260" spans="3:5" x14ac:dyDescent="0.25">
      <c r="C260" s="57"/>
      <c r="D260" s="57"/>
    </row>
    <row r="261" spans="3:5" x14ac:dyDescent="0.25">
      <c r="C261" s="57"/>
      <c r="D261" s="57"/>
    </row>
    <row r="262" spans="3:5" x14ac:dyDescent="0.25">
      <c r="C262" s="57"/>
      <c r="D262" s="57"/>
    </row>
    <row r="263" spans="3:5" x14ac:dyDescent="0.25">
      <c r="C263" s="57"/>
      <c r="D263" s="57"/>
      <c r="E263" s="57"/>
    </row>
    <row r="264" spans="3:5" x14ac:dyDescent="0.25">
      <c r="C264" s="57"/>
      <c r="D264" s="57"/>
    </row>
    <row r="265" spans="3:5" x14ac:dyDescent="0.25">
      <c r="C265" s="57"/>
      <c r="D265" s="57"/>
    </row>
    <row r="266" spans="3:5" x14ac:dyDescent="0.25">
      <c r="C266" s="57"/>
      <c r="D266" s="57"/>
    </row>
    <row r="267" spans="3:5" x14ac:dyDescent="0.25">
      <c r="C267" s="57"/>
      <c r="D267" s="57"/>
    </row>
    <row r="268" spans="3:5" x14ac:dyDescent="0.25">
      <c r="C268" s="57"/>
      <c r="D268" s="57"/>
    </row>
    <row r="269" spans="3:5" x14ac:dyDescent="0.25">
      <c r="C269" s="57"/>
      <c r="D269" s="57"/>
      <c r="E269" s="57"/>
    </row>
    <row r="270" spans="3:5" x14ac:dyDescent="0.25">
      <c r="C270" s="57"/>
      <c r="D270" s="57"/>
    </row>
    <row r="271" spans="3:5" x14ac:dyDescent="0.25">
      <c r="C271" s="57"/>
      <c r="D271" s="57"/>
    </row>
    <row r="272" spans="3:5" x14ac:dyDescent="0.25">
      <c r="C272" s="57"/>
      <c r="D272" s="57"/>
    </row>
    <row r="273" spans="3:5" x14ac:dyDescent="0.25">
      <c r="C273" s="57"/>
      <c r="D273" s="57"/>
    </row>
    <row r="274" spans="3:5" x14ac:dyDescent="0.25">
      <c r="C274" s="57"/>
      <c r="D274" s="57"/>
    </row>
    <row r="275" spans="3:5" x14ac:dyDescent="0.25">
      <c r="C275" s="57"/>
      <c r="D275" s="57"/>
    </row>
    <row r="276" spans="3:5" x14ac:dyDescent="0.25">
      <c r="C276" s="57"/>
      <c r="D276" s="57"/>
    </row>
    <row r="277" spans="3:5" x14ac:dyDescent="0.25">
      <c r="C277" s="57"/>
      <c r="D277" s="57"/>
    </row>
    <row r="278" spans="3:5" x14ac:dyDescent="0.25">
      <c r="C278" s="57"/>
      <c r="D278" s="57"/>
    </row>
    <row r="279" spans="3:5" x14ac:dyDescent="0.25">
      <c r="C279" s="57"/>
      <c r="D279" s="57"/>
    </row>
    <row r="280" spans="3:5" x14ac:dyDescent="0.25">
      <c r="C280" s="57"/>
      <c r="D280" s="57"/>
      <c r="E280" s="57"/>
    </row>
    <row r="281" spans="3:5" x14ac:dyDescent="0.25">
      <c r="C281" s="57"/>
      <c r="D281" s="57"/>
    </row>
    <row r="282" spans="3:5" x14ac:dyDescent="0.25">
      <c r="C282" s="57"/>
      <c r="D282" s="57"/>
      <c r="E282" s="57"/>
    </row>
    <row r="283" spans="3:5" x14ac:dyDescent="0.25">
      <c r="C283" s="57"/>
      <c r="D283" s="57"/>
    </row>
    <row r="284" spans="3:5" x14ac:dyDescent="0.25">
      <c r="C284" s="57"/>
      <c r="D284" s="57"/>
      <c r="E284" s="57"/>
    </row>
    <row r="285" spans="3:5" x14ac:dyDescent="0.25">
      <c r="C285" s="57"/>
      <c r="D285" s="57"/>
    </row>
    <row r="286" spans="3:5" x14ac:dyDescent="0.25">
      <c r="C286" s="57"/>
      <c r="D286" s="57"/>
    </row>
    <row r="287" spans="3:5" x14ac:dyDescent="0.25">
      <c r="C287" s="57"/>
      <c r="D287" s="57"/>
      <c r="E287" s="57"/>
    </row>
    <row r="288" spans="3:5" x14ac:dyDescent="0.25">
      <c r="C288" s="57"/>
      <c r="D288" s="57"/>
      <c r="E288" s="57"/>
    </row>
    <row r="289" spans="3:5" x14ac:dyDescent="0.25">
      <c r="C289" s="57"/>
      <c r="D289" s="57"/>
      <c r="E289" s="57"/>
    </row>
    <row r="290" spans="3:5" x14ac:dyDescent="0.25">
      <c r="C290" s="57"/>
      <c r="D290" s="57"/>
      <c r="E290" s="57"/>
    </row>
    <row r="291" spans="3:5" x14ac:dyDescent="0.25">
      <c r="C291" s="57"/>
      <c r="D291" s="57"/>
      <c r="E291" s="57"/>
    </row>
    <row r="292" spans="3:5" x14ac:dyDescent="0.25">
      <c r="C292" s="57"/>
      <c r="D292" s="57"/>
      <c r="E292" s="57"/>
    </row>
    <row r="293" spans="3:5" x14ac:dyDescent="0.25">
      <c r="C293" s="57"/>
      <c r="D293" s="57"/>
      <c r="E293" s="57"/>
    </row>
    <row r="294" spans="3:5" x14ac:dyDescent="0.25">
      <c r="C294" s="57"/>
      <c r="D294" s="57"/>
      <c r="E294" s="57"/>
    </row>
    <row r="295" spans="3:5" x14ac:dyDescent="0.25">
      <c r="C295" s="57"/>
      <c r="D295" s="57"/>
      <c r="E295" s="57"/>
    </row>
    <row r="296" spans="3:5" x14ac:dyDescent="0.25">
      <c r="C296" s="57"/>
      <c r="D296" s="57"/>
      <c r="E296" s="57"/>
    </row>
    <row r="297" spans="3:5" x14ac:dyDescent="0.25">
      <c r="C297" s="57"/>
      <c r="D297" s="57"/>
      <c r="E297" s="57"/>
    </row>
    <row r="298" spans="3:5" x14ac:dyDescent="0.25">
      <c r="C298" s="57"/>
      <c r="D298" s="57"/>
      <c r="E298" s="57"/>
    </row>
    <row r="299" spans="3:5" x14ac:dyDescent="0.25">
      <c r="C299" s="57"/>
      <c r="D299" s="57"/>
      <c r="E299" s="57"/>
    </row>
    <row r="300" spans="3:5" x14ac:dyDescent="0.25">
      <c r="C300" s="57"/>
      <c r="D300" s="57"/>
      <c r="E300" s="57"/>
    </row>
    <row r="301" spans="3:5" x14ac:dyDescent="0.25">
      <c r="C301" s="57"/>
      <c r="D301" s="57"/>
      <c r="E301" s="57"/>
    </row>
    <row r="302" spans="3:5" x14ac:dyDescent="0.25">
      <c r="C302" s="57"/>
      <c r="D302" s="57"/>
      <c r="E302" s="57"/>
    </row>
    <row r="303" spans="3:5" x14ac:dyDescent="0.25">
      <c r="C303" s="57"/>
      <c r="D303" s="57"/>
      <c r="E303" s="57"/>
    </row>
    <row r="304" spans="3:5" x14ac:dyDescent="0.25">
      <c r="C304" s="57"/>
      <c r="D304" s="57"/>
      <c r="E304" s="57"/>
    </row>
    <row r="305" spans="3:5" x14ac:dyDescent="0.25">
      <c r="C305" s="57"/>
      <c r="D305" s="57"/>
      <c r="E305" s="57"/>
    </row>
    <row r="306" spans="3:5" x14ac:dyDescent="0.25">
      <c r="C306" s="57"/>
      <c r="D306" s="57"/>
      <c r="E306" s="57"/>
    </row>
    <row r="307" spans="3:5" x14ac:dyDescent="0.25">
      <c r="C307" s="57"/>
      <c r="D307" s="57"/>
      <c r="E307" s="57"/>
    </row>
    <row r="308" spans="3:5" x14ac:dyDescent="0.25">
      <c r="C308" s="57"/>
      <c r="D308" s="57"/>
      <c r="E308" s="57"/>
    </row>
    <row r="309" spans="3:5" x14ac:dyDescent="0.25">
      <c r="C309" s="57"/>
      <c r="D309" s="57"/>
      <c r="E309" s="57"/>
    </row>
    <row r="310" spans="3:5" x14ac:dyDescent="0.25">
      <c r="C310" s="57"/>
      <c r="D310" s="57"/>
      <c r="E310" s="57"/>
    </row>
    <row r="311" spans="3:5" x14ac:dyDescent="0.25">
      <c r="C311" s="57"/>
      <c r="D311" s="57"/>
      <c r="E311" s="57"/>
    </row>
    <row r="312" spans="3:5" x14ac:dyDescent="0.25">
      <c r="C312" s="57"/>
      <c r="D312" s="57"/>
      <c r="E312" s="57"/>
    </row>
    <row r="313" spans="3:5" x14ac:dyDescent="0.25">
      <c r="C313" s="57"/>
      <c r="D313" s="57"/>
      <c r="E313" s="57"/>
    </row>
    <row r="314" spans="3:5" x14ac:dyDescent="0.25">
      <c r="C314" s="57"/>
      <c r="D314" s="57"/>
      <c r="E314" s="57"/>
    </row>
    <row r="315" spans="3:5" x14ac:dyDescent="0.25">
      <c r="C315" s="57"/>
      <c r="D315" s="57"/>
      <c r="E315" s="57"/>
    </row>
    <row r="316" spans="3:5" x14ac:dyDescent="0.25">
      <c r="C316" s="57"/>
      <c r="D316" s="57"/>
      <c r="E316" s="57"/>
    </row>
    <row r="317" spans="3:5" x14ac:dyDescent="0.25">
      <c r="C317" s="57"/>
      <c r="D317" s="57"/>
      <c r="E317" s="57"/>
    </row>
    <row r="318" spans="3:5" x14ac:dyDescent="0.25">
      <c r="C318" s="57"/>
      <c r="D318" s="57"/>
      <c r="E318" s="57"/>
    </row>
    <row r="319" spans="3:5" x14ac:dyDescent="0.25">
      <c r="C319" s="57"/>
      <c r="D319" s="57"/>
      <c r="E319" s="57"/>
    </row>
    <row r="320" spans="3:5" x14ac:dyDescent="0.25">
      <c r="C320" s="57"/>
      <c r="D320" s="57"/>
      <c r="E320" s="57"/>
    </row>
    <row r="321" spans="3:5" x14ac:dyDescent="0.25">
      <c r="C321" s="57"/>
      <c r="D321" s="57"/>
      <c r="E321" s="57"/>
    </row>
    <row r="322" spans="3:5" x14ac:dyDescent="0.25">
      <c r="C322" s="57"/>
      <c r="D322" s="57"/>
      <c r="E322" s="57"/>
    </row>
    <row r="323" spans="3:5" x14ac:dyDescent="0.25">
      <c r="C323" s="57"/>
      <c r="D323" s="57"/>
      <c r="E323" s="57"/>
    </row>
    <row r="324" spans="3:5" x14ac:dyDescent="0.25">
      <c r="C324" s="57"/>
      <c r="D324" s="57"/>
      <c r="E324" s="57"/>
    </row>
    <row r="325" spans="3:5" x14ac:dyDescent="0.25">
      <c r="C325" s="57"/>
      <c r="D325" s="57"/>
      <c r="E325" s="57"/>
    </row>
    <row r="326" spans="3:5" x14ac:dyDescent="0.25">
      <c r="C326" s="57"/>
      <c r="D326" s="57"/>
      <c r="E326" s="57"/>
    </row>
    <row r="327" spans="3:5" x14ac:dyDescent="0.25">
      <c r="C327" s="57"/>
      <c r="D327" s="57"/>
      <c r="E327" s="57"/>
    </row>
    <row r="328" spans="3:5" x14ac:dyDescent="0.25">
      <c r="C328" s="57"/>
      <c r="D328" s="57"/>
      <c r="E328" s="57"/>
    </row>
    <row r="329" spans="3:5" x14ac:dyDescent="0.25">
      <c r="C329" s="57"/>
      <c r="D329" s="57"/>
      <c r="E329" s="57"/>
    </row>
    <row r="330" spans="3:5" x14ac:dyDescent="0.25">
      <c r="C330" s="57"/>
      <c r="D330" s="57"/>
      <c r="E330" s="57"/>
    </row>
    <row r="331" spans="3:5" x14ac:dyDescent="0.25">
      <c r="C331" s="57"/>
      <c r="D331" s="57"/>
      <c r="E331" s="57"/>
    </row>
    <row r="332" spans="3:5" x14ac:dyDescent="0.25">
      <c r="C332" s="57"/>
      <c r="D332" s="57"/>
      <c r="E332" s="57"/>
    </row>
    <row r="333" spans="3:5" x14ac:dyDescent="0.25">
      <c r="C333" s="57"/>
      <c r="D333" s="57"/>
      <c r="E333" s="57"/>
    </row>
    <row r="334" spans="3:5" x14ac:dyDescent="0.25">
      <c r="C334" s="57"/>
      <c r="D334" s="57"/>
      <c r="E334" s="57"/>
    </row>
    <row r="335" spans="3:5" x14ac:dyDescent="0.25">
      <c r="C335" s="57"/>
      <c r="D335" s="57"/>
      <c r="E335" s="57"/>
    </row>
    <row r="336" spans="3:5" x14ac:dyDescent="0.25">
      <c r="C336" s="57"/>
      <c r="D336" s="57"/>
      <c r="E336" s="57"/>
    </row>
    <row r="337" spans="3:5" x14ac:dyDescent="0.25">
      <c r="C337" s="57"/>
      <c r="D337" s="57"/>
      <c r="E337" s="57"/>
    </row>
    <row r="338" spans="3:5" x14ac:dyDescent="0.25">
      <c r="C338" s="57"/>
      <c r="D338" s="57"/>
      <c r="E338" s="57"/>
    </row>
    <row r="339" spans="3:5" x14ac:dyDescent="0.25">
      <c r="C339" s="57"/>
      <c r="D339" s="57"/>
    </row>
    <row r="340" spans="3:5" x14ac:dyDescent="0.25">
      <c r="C340" s="57"/>
      <c r="D340" s="57"/>
      <c r="E340" s="57"/>
    </row>
    <row r="341" spans="3:5" x14ac:dyDescent="0.25">
      <c r="C341" s="57"/>
      <c r="D341" s="57"/>
    </row>
    <row r="342" spans="3:5" x14ac:dyDescent="0.25">
      <c r="C342" s="57"/>
      <c r="D342" s="57"/>
    </row>
    <row r="343" spans="3:5" x14ac:dyDescent="0.25">
      <c r="C343" s="57"/>
      <c r="D343" s="57"/>
    </row>
    <row r="344" spans="3:5" x14ac:dyDescent="0.25">
      <c r="C344" s="57"/>
      <c r="D344" s="57"/>
    </row>
    <row r="345" spans="3:5" x14ac:dyDescent="0.25">
      <c r="C345" s="57"/>
      <c r="D345" s="57"/>
    </row>
    <row r="346" spans="3:5" x14ac:dyDescent="0.25">
      <c r="C346" s="57"/>
      <c r="D346" s="57"/>
      <c r="E346" s="57"/>
    </row>
    <row r="347" spans="3:5" x14ac:dyDescent="0.25">
      <c r="C347" s="57"/>
      <c r="D347" s="57"/>
    </row>
    <row r="348" spans="3:5" x14ac:dyDescent="0.25">
      <c r="C348" s="57"/>
      <c r="D348" s="57"/>
    </row>
    <row r="349" spans="3:5" x14ac:dyDescent="0.25">
      <c r="C349" s="57"/>
      <c r="D349" s="57"/>
      <c r="E349" s="57"/>
    </row>
    <row r="350" spans="3:5" x14ac:dyDescent="0.25">
      <c r="C350" s="57"/>
      <c r="D350" s="57"/>
    </row>
    <row r="351" spans="3:5" x14ac:dyDescent="0.25">
      <c r="C351" s="57"/>
      <c r="D351" s="57"/>
    </row>
    <row r="352" spans="3:5" x14ac:dyDescent="0.25">
      <c r="C352" s="57"/>
      <c r="D352" s="57"/>
    </row>
    <row r="353" spans="3:5" x14ac:dyDescent="0.25">
      <c r="C353" s="57"/>
      <c r="D353" s="57"/>
    </row>
    <row r="354" spans="3:5" x14ac:dyDescent="0.25">
      <c r="C354" s="57"/>
      <c r="D354" s="57"/>
    </row>
    <row r="355" spans="3:5" x14ac:dyDescent="0.25">
      <c r="C355" s="57"/>
      <c r="D355" s="57"/>
      <c r="E355" s="57"/>
    </row>
    <row r="356" spans="3:5" x14ac:dyDescent="0.25">
      <c r="C356" s="57"/>
      <c r="D356" s="57"/>
    </row>
    <row r="357" spans="3:5" x14ac:dyDescent="0.25">
      <c r="C357" s="57"/>
      <c r="D357" s="57"/>
      <c r="E357" s="57"/>
    </row>
    <row r="358" spans="3:5" x14ac:dyDescent="0.25">
      <c r="C358" s="57"/>
      <c r="D358" s="57"/>
      <c r="E358" s="57"/>
    </row>
    <row r="359" spans="3:5" x14ac:dyDescent="0.25">
      <c r="C359" s="57"/>
      <c r="D359" s="57"/>
      <c r="E359" s="57"/>
    </row>
    <row r="360" spans="3:5" x14ac:dyDescent="0.25">
      <c r="C360" s="57"/>
      <c r="D360" s="57"/>
      <c r="E360" s="57"/>
    </row>
    <row r="361" spans="3:5" x14ac:dyDescent="0.25">
      <c r="C361" s="57"/>
      <c r="D361" s="57"/>
      <c r="E361" s="57"/>
    </row>
    <row r="362" spans="3:5" x14ac:dyDescent="0.25">
      <c r="C362" s="57"/>
      <c r="D362" s="57"/>
      <c r="E362" s="57"/>
    </row>
    <row r="363" spans="3:5" x14ac:dyDescent="0.25">
      <c r="C363" s="57"/>
      <c r="D363" s="57"/>
      <c r="E363" s="57"/>
    </row>
    <row r="364" spans="3:5" x14ac:dyDescent="0.25">
      <c r="C364" s="57"/>
      <c r="D364" s="57"/>
      <c r="E364" s="57"/>
    </row>
    <row r="365" spans="3:5" x14ac:dyDescent="0.25">
      <c r="C365" s="57"/>
      <c r="D365" s="57"/>
      <c r="E365" s="57"/>
    </row>
    <row r="366" spans="3:5" x14ac:dyDescent="0.25">
      <c r="C366" s="57"/>
      <c r="D366" s="57"/>
      <c r="E366" s="57"/>
    </row>
    <row r="367" spans="3:5" x14ac:dyDescent="0.25">
      <c r="C367" s="57"/>
      <c r="D367" s="57"/>
      <c r="E367" s="57"/>
    </row>
    <row r="368" spans="3:5" x14ac:dyDescent="0.25">
      <c r="C368" s="57"/>
      <c r="D368" s="57"/>
      <c r="E368" s="57"/>
    </row>
    <row r="369" spans="3:5" x14ac:dyDescent="0.25">
      <c r="C369" s="57"/>
      <c r="D369" s="57"/>
      <c r="E369" s="57"/>
    </row>
    <row r="370" spans="3:5" x14ac:dyDescent="0.25">
      <c r="C370" s="57"/>
      <c r="D370" s="57"/>
      <c r="E370" s="57"/>
    </row>
    <row r="371" spans="3:5" x14ac:dyDescent="0.25">
      <c r="C371" s="57"/>
      <c r="D371" s="57"/>
      <c r="E371" s="57"/>
    </row>
    <row r="372" spans="3:5" x14ac:dyDescent="0.25">
      <c r="C372" s="57"/>
      <c r="D372" s="57"/>
      <c r="E372" s="57"/>
    </row>
    <row r="373" spans="3:5" x14ac:dyDescent="0.25">
      <c r="C373" s="57"/>
      <c r="D373" s="57"/>
    </row>
    <row r="374" spans="3:5" x14ac:dyDescent="0.25">
      <c r="C374" s="57"/>
      <c r="D374" s="57"/>
    </row>
    <row r="375" spans="3:5" x14ac:dyDescent="0.25">
      <c r="C375" s="57"/>
      <c r="D375" s="57"/>
    </row>
    <row r="376" spans="3:5" x14ac:dyDescent="0.25">
      <c r="C376" s="57"/>
      <c r="D376" s="57"/>
      <c r="E376" s="57"/>
    </row>
    <row r="377" spans="3:5" x14ac:dyDescent="0.25">
      <c r="C377" s="57"/>
      <c r="D377" s="57"/>
      <c r="E377" s="57"/>
    </row>
    <row r="378" spans="3:5" x14ac:dyDescent="0.25">
      <c r="C378" s="57"/>
      <c r="D378" s="57"/>
    </row>
    <row r="379" spans="3:5" x14ac:dyDescent="0.25">
      <c r="C379" s="57"/>
      <c r="D379" s="57"/>
      <c r="E379" s="57"/>
    </row>
    <row r="380" spans="3:5" x14ac:dyDescent="0.25">
      <c r="C380" s="57"/>
      <c r="D380" s="57"/>
    </row>
    <row r="381" spans="3:5" x14ac:dyDescent="0.25">
      <c r="C381" s="57"/>
      <c r="D381" s="57"/>
      <c r="E381" s="57"/>
    </row>
    <row r="382" spans="3:5" x14ac:dyDescent="0.25">
      <c r="C382" s="57"/>
      <c r="D382" s="57"/>
    </row>
    <row r="383" spans="3:5" x14ac:dyDescent="0.25">
      <c r="C383" s="57"/>
      <c r="D383" s="57"/>
      <c r="E383" s="57"/>
    </row>
    <row r="384" spans="3:5" x14ac:dyDescent="0.25">
      <c r="C384" s="57"/>
      <c r="D384" s="57"/>
    </row>
    <row r="385" spans="3:5" x14ac:dyDescent="0.25">
      <c r="C385" s="57"/>
      <c r="D385" s="57"/>
      <c r="E385" s="57"/>
    </row>
    <row r="386" spans="3:5" x14ac:dyDescent="0.25">
      <c r="C386" s="57"/>
      <c r="D386" s="57"/>
    </row>
    <row r="387" spans="3:5" x14ac:dyDescent="0.25">
      <c r="C387" s="57"/>
      <c r="D387" s="57"/>
      <c r="E387" s="57"/>
    </row>
    <row r="388" spans="3:5" x14ac:dyDescent="0.25">
      <c r="C388" s="57"/>
      <c r="D388" s="57"/>
    </row>
    <row r="389" spans="3:5" x14ac:dyDescent="0.25">
      <c r="C389" s="57"/>
      <c r="D389" s="57"/>
    </row>
    <row r="390" spans="3:5" x14ac:dyDescent="0.25">
      <c r="C390" s="57"/>
      <c r="D390" s="57"/>
      <c r="E390" s="57"/>
    </row>
    <row r="391" spans="3:5" x14ac:dyDescent="0.25">
      <c r="C391" s="57"/>
      <c r="D391" s="57"/>
    </row>
    <row r="392" spans="3:5" x14ac:dyDescent="0.25">
      <c r="C392" s="57"/>
      <c r="D392" s="57"/>
      <c r="E392" s="57"/>
    </row>
    <row r="393" spans="3:5" x14ac:dyDescent="0.25">
      <c r="C393" s="57"/>
      <c r="D393" s="57"/>
    </row>
    <row r="394" spans="3:5" x14ac:dyDescent="0.25">
      <c r="C394" s="57"/>
      <c r="D394" s="57"/>
    </row>
    <row r="395" spans="3:5" x14ac:dyDescent="0.25">
      <c r="C395" s="57"/>
      <c r="D395" s="57"/>
      <c r="E395" s="57"/>
    </row>
    <row r="396" spans="3:5" x14ac:dyDescent="0.25">
      <c r="C396" s="57"/>
      <c r="D396" s="57"/>
      <c r="E396" s="57"/>
    </row>
    <row r="397" spans="3:5" x14ac:dyDescent="0.25">
      <c r="C397" s="57"/>
      <c r="D397" s="57"/>
      <c r="E397" s="57"/>
    </row>
    <row r="398" spans="3:5" x14ac:dyDescent="0.25">
      <c r="C398" s="57"/>
      <c r="D398" s="57"/>
      <c r="E398" s="57"/>
    </row>
    <row r="399" spans="3:5" x14ac:dyDescent="0.25">
      <c r="C399" s="57"/>
      <c r="D399" s="57"/>
      <c r="E399" s="57"/>
    </row>
    <row r="400" spans="3:5" x14ac:dyDescent="0.25">
      <c r="C400" s="57"/>
      <c r="D400" s="57"/>
      <c r="E400" s="57"/>
    </row>
    <row r="401" spans="3:5" x14ac:dyDescent="0.25">
      <c r="C401" s="57"/>
      <c r="D401" s="57"/>
      <c r="E401" s="57"/>
    </row>
    <row r="402" spans="3:5" x14ac:dyDescent="0.25">
      <c r="C402" s="57"/>
      <c r="D402" s="57"/>
      <c r="E402" s="57"/>
    </row>
    <row r="403" spans="3:5" x14ac:dyDescent="0.25">
      <c r="C403" s="57"/>
      <c r="D403" s="57"/>
      <c r="E403" s="57"/>
    </row>
    <row r="404" spans="3:5" x14ac:dyDescent="0.25">
      <c r="C404" s="57"/>
      <c r="D404" s="57"/>
      <c r="E404" s="57"/>
    </row>
    <row r="405" spans="3:5" x14ac:dyDescent="0.25">
      <c r="C405" s="57"/>
      <c r="D405" s="57"/>
      <c r="E405" s="57"/>
    </row>
    <row r="406" spans="3:5" x14ac:dyDescent="0.25">
      <c r="C406" s="57"/>
      <c r="D406" s="57"/>
      <c r="E406" s="57"/>
    </row>
    <row r="407" spans="3:5" x14ac:dyDescent="0.25">
      <c r="C407" s="57"/>
      <c r="D407" s="57"/>
      <c r="E407" s="57"/>
    </row>
    <row r="408" spans="3:5" x14ac:dyDescent="0.25">
      <c r="C408" s="57"/>
      <c r="D408" s="57"/>
      <c r="E408" s="57"/>
    </row>
    <row r="409" spans="3:5" x14ac:dyDescent="0.25">
      <c r="C409" s="57"/>
      <c r="D409" s="57"/>
      <c r="E409" s="57"/>
    </row>
    <row r="410" spans="3:5" x14ac:dyDescent="0.25">
      <c r="C410" s="57"/>
      <c r="D410" s="57"/>
      <c r="E410" s="57"/>
    </row>
    <row r="411" spans="3:5" x14ac:dyDescent="0.25">
      <c r="C411" s="57"/>
      <c r="D411" s="57"/>
      <c r="E411" s="57"/>
    </row>
    <row r="412" spans="3:5" x14ac:dyDescent="0.25">
      <c r="C412" s="57"/>
      <c r="D412" s="57"/>
      <c r="E412" s="57"/>
    </row>
    <row r="413" spans="3:5" x14ac:dyDescent="0.25">
      <c r="C413" s="57"/>
      <c r="D413" s="57"/>
      <c r="E413" s="57"/>
    </row>
    <row r="414" spans="3:5" x14ac:dyDescent="0.25">
      <c r="C414" s="57"/>
      <c r="D414" s="57"/>
      <c r="E414" s="57"/>
    </row>
    <row r="415" spans="3:5" x14ac:dyDescent="0.25">
      <c r="C415" s="57"/>
      <c r="D415" s="57"/>
      <c r="E415" s="57"/>
    </row>
    <row r="416" spans="3:5" x14ac:dyDescent="0.25">
      <c r="C416" s="57"/>
      <c r="D416" s="57"/>
      <c r="E416" s="57"/>
    </row>
    <row r="417" spans="3:5" x14ac:dyDescent="0.25">
      <c r="C417" s="57"/>
      <c r="D417" s="57"/>
      <c r="E417" s="57"/>
    </row>
    <row r="418" spans="3:5" x14ac:dyDescent="0.25">
      <c r="C418" s="57"/>
      <c r="D418" s="57"/>
    </row>
    <row r="419" spans="3:5" x14ac:dyDescent="0.25">
      <c r="C419" s="57"/>
      <c r="D419" s="57"/>
      <c r="E419" s="57"/>
    </row>
    <row r="420" spans="3:5" x14ac:dyDescent="0.25">
      <c r="C420" s="57"/>
      <c r="D420" s="57"/>
      <c r="E420" s="57"/>
    </row>
    <row r="421" spans="3:5" x14ac:dyDescent="0.25">
      <c r="C421" s="57"/>
      <c r="D421" s="57"/>
    </row>
    <row r="422" spans="3:5" x14ac:dyDescent="0.25">
      <c r="C422" s="57"/>
      <c r="D422" s="57"/>
    </row>
    <row r="423" spans="3:5" x14ac:dyDescent="0.25">
      <c r="C423" s="57"/>
      <c r="D423" s="57"/>
    </row>
    <row r="424" spans="3:5" x14ac:dyDescent="0.25">
      <c r="C424" s="57"/>
      <c r="D424" s="57"/>
    </row>
    <row r="425" spans="3:5" x14ac:dyDescent="0.25">
      <c r="C425" s="57"/>
      <c r="D425" s="57"/>
    </row>
    <row r="426" spans="3:5" x14ac:dyDescent="0.25">
      <c r="C426" s="57"/>
      <c r="D426" s="57"/>
    </row>
    <row r="427" spans="3:5" x14ac:dyDescent="0.25">
      <c r="C427" s="57"/>
      <c r="D427" s="57"/>
    </row>
    <row r="428" spans="3:5" x14ac:dyDescent="0.25">
      <c r="C428" s="57"/>
      <c r="D428" s="57"/>
    </row>
    <row r="429" spans="3:5" x14ac:dyDescent="0.25">
      <c r="C429" s="57"/>
      <c r="D429" s="57"/>
    </row>
    <row r="430" spans="3:5" x14ac:dyDescent="0.25">
      <c r="C430" s="57"/>
      <c r="D430" s="57"/>
    </row>
    <row r="431" spans="3:5" x14ac:dyDescent="0.25">
      <c r="C431" s="57"/>
      <c r="D431" s="57"/>
      <c r="E431" s="57"/>
    </row>
    <row r="432" spans="3:5" x14ac:dyDescent="0.25">
      <c r="C432" s="57"/>
      <c r="D432" s="57"/>
    </row>
    <row r="433" spans="3:5" x14ac:dyDescent="0.25">
      <c r="C433" s="57"/>
      <c r="D433" s="57"/>
    </row>
    <row r="434" spans="3:5" x14ac:dyDescent="0.25">
      <c r="C434" s="57"/>
      <c r="D434" s="57"/>
    </row>
    <row r="435" spans="3:5" x14ac:dyDescent="0.25">
      <c r="C435" s="57"/>
      <c r="D435" s="57"/>
    </row>
    <row r="436" spans="3:5" x14ac:dyDescent="0.25">
      <c r="C436" s="57"/>
      <c r="D436" s="57"/>
    </row>
    <row r="437" spans="3:5" x14ac:dyDescent="0.25">
      <c r="C437" s="57"/>
      <c r="D437" s="57"/>
    </row>
    <row r="438" spans="3:5" x14ac:dyDescent="0.25">
      <c r="C438" s="57"/>
      <c r="D438" s="57"/>
    </row>
    <row r="439" spans="3:5" x14ac:dyDescent="0.25">
      <c r="C439" s="57"/>
      <c r="D439" s="57"/>
    </row>
    <row r="440" spans="3:5" x14ac:dyDescent="0.25">
      <c r="C440" s="57"/>
      <c r="D440" s="57"/>
    </row>
    <row r="441" spans="3:5" x14ac:dyDescent="0.25">
      <c r="C441" s="57"/>
      <c r="D441" s="57"/>
    </row>
    <row r="442" spans="3:5" x14ac:dyDescent="0.25">
      <c r="C442" s="57"/>
      <c r="D442" s="57"/>
    </row>
    <row r="443" spans="3:5" x14ac:dyDescent="0.25">
      <c r="C443" s="57"/>
      <c r="D443" s="57"/>
    </row>
    <row r="444" spans="3:5" x14ac:dyDescent="0.25">
      <c r="C444" s="57"/>
      <c r="D444" s="57"/>
    </row>
    <row r="445" spans="3:5" x14ac:dyDescent="0.25">
      <c r="C445" s="57"/>
      <c r="D445" s="57"/>
    </row>
    <row r="446" spans="3:5" x14ac:dyDescent="0.25">
      <c r="C446" s="57"/>
      <c r="D446" s="57"/>
    </row>
    <row r="447" spans="3:5" x14ac:dyDescent="0.25">
      <c r="C447" s="57"/>
      <c r="D447" s="57"/>
    </row>
    <row r="448" spans="3:5" x14ac:dyDescent="0.25">
      <c r="C448" s="57"/>
      <c r="D448" s="57"/>
      <c r="E448" s="57"/>
    </row>
    <row r="449" spans="3:5" x14ac:dyDescent="0.25">
      <c r="C449" s="57"/>
      <c r="D449" s="57"/>
      <c r="E449" s="57"/>
    </row>
    <row r="450" spans="3:5" x14ac:dyDescent="0.25">
      <c r="C450" s="57"/>
      <c r="D450" s="57"/>
    </row>
    <row r="451" spans="3:5" x14ac:dyDescent="0.25">
      <c r="C451" s="57"/>
      <c r="D451" s="57"/>
    </row>
    <row r="452" spans="3:5" x14ac:dyDescent="0.25">
      <c r="C452" s="57"/>
      <c r="D452" s="57"/>
    </row>
    <row r="453" spans="3:5" x14ac:dyDescent="0.25">
      <c r="C453" s="57"/>
      <c r="D453" s="57"/>
    </row>
    <row r="454" spans="3:5" x14ac:dyDescent="0.25">
      <c r="C454" s="57"/>
      <c r="D454" s="57"/>
    </row>
    <row r="455" spans="3:5" x14ac:dyDescent="0.25">
      <c r="C455" s="57"/>
      <c r="D455" s="57"/>
    </row>
    <row r="456" spans="3:5" x14ac:dyDescent="0.25">
      <c r="C456" s="57"/>
      <c r="D456" s="57"/>
    </row>
    <row r="457" spans="3:5" x14ac:dyDescent="0.25">
      <c r="C457" s="57"/>
      <c r="D457" s="57"/>
      <c r="E457" s="57"/>
    </row>
    <row r="458" spans="3:5" x14ac:dyDescent="0.25">
      <c r="C458" s="57"/>
      <c r="D458" s="57"/>
      <c r="E458" s="57"/>
    </row>
    <row r="459" spans="3:5" x14ac:dyDescent="0.25">
      <c r="C459" s="57"/>
      <c r="D459" s="57"/>
    </row>
    <row r="460" spans="3:5" x14ac:dyDescent="0.25">
      <c r="C460" s="57"/>
      <c r="D460" s="57"/>
    </row>
    <row r="461" spans="3:5" x14ac:dyDescent="0.25">
      <c r="C461" s="57"/>
      <c r="D461" s="57"/>
    </row>
    <row r="462" spans="3:5" x14ac:dyDescent="0.25">
      <c r="C462" s="57"/>
      <c r="D462" s="57"/>
    </row>
    <row r="463" spans="3:5" x14ac:dyDescent="0.25">
      <c r="C463" s="57"/>
      <c r="D463" s="57"/>
    </row>
    <row r="464" spans="3:5" x14ac:dyDescent="0.25">
      <c r="C464" s="57"/>
      <c r="D464" s="57"/>
    </row>
    <row r="465" spans="3:5" x14ac:dyDescent="0.25">
      <c r="C465" s="57"/>
      <c r="D465" s="57"/>
    </row>
    <row r="466" spans="3:5" x14ac:dyDescent="0.25">
      <c r="C466" s="57"/>
      <c r="D466" s="57"/>
    </row>
    <row r="467" spans="3:5" x14ac:dyDescent="0.25">
      <c r="C467" s="57"/>
      <c r="D467" s="57"/>
    </row>
    <row r="468" spans="3:5" x14ac:dyDescent="0.25">
      <c r="C468" s="57"/>
      <c r="D468" s="57"/>
    </row>
    <row r="469" spans="3:5" x14ac:dyDescent="0.25">
      <c r="C469" s="57"/>
      <c r="D469" s="57"/>
      <c r="E469" s="57"/>
    </row>
    <row r="470" spans="3:5" x14ac:dyDescent="0.25">
      <c r="C470" s="57"/>
      <c r="D470" s="57"/>
    </row>
    <row r="471" spans="3:5" x14ac:dyDescent="0.25">
      <c r="C471" s="57"/>
      <c r="D471" s="57"/>
      <c r="E471" s="57"/>
    </row>
    <row r="472" spans="3:5" x14ac:dyDescent="0.25">
      <c r="C472" s="57"/>
      <c r="D472" s="57"/>
      <c r="E472" s="57"/>
    </row>
    <row r="473" spans="3:5" x14ac:dyDescent="0.25">
      <c r="C473" s="57"/>
      <c r="D473" s="57"/>
      <c r="E473" s="57"/>
    </row>
    <row r="474" spans="3:5" x14ac:dyDescent="0.25">
      <c r="C474" s="57"/>
      <c r="D474" s="57"/>
    </row>
    <row r="475" spans="3:5" x14ac:dyDescent="0.25">
      <c r="C475" s="57"/>
      <c r="D475" s="57"/>
      <c r="E475" s="57"/>
    </row>
    <row r="476" spans="3:5" x14ac:dyDescent="0.25">
      <c r="C476" s="57"/>
      <c r="D476" s="57"/>
      <c r="E476" s="57"/>
    </row>
    <row r="477" spans="3:5" x14ac:dyDescent="0.25">
      <c r="C477" s="57"/>
      <c r="D477" s="57"/>
      <c r="E477" s="57"/>
    </row>
    <row r="478" spans="3:5" x14ac:dyDescent="0.25">
      <c r="C478" s="57"/>
      <c r="D478" s="57"/>
      <c r="E478" s="57"/>
    </row>
    <row r="479" spans="3:5" x14ac:dyDescent="0.25">
      <c r="C479" s="57"/>
      <c r="D479" s="57"/>
    </row>
    <row r="480" spans="3:5" x14ac:dyDescent="0.25">
      <c r="C480" s="57"/>
      <c r="D480" s="57"/>
      <c r="E480" s="57"/>
    </row>
    <row r="481" spans="3:5" x14ac:dyDescent="0.25">
      <c r="C481" s="57"/>
      <c r="D481" s="57"/>
    </row>
    <row r="482" spans="3:5" x14ac:dyDescent="0.25">
      <c r="C482" s="57"/>
      <c r="D482" s="57"/>
      <c r="E482" s="57"/>
    </row>
    <row r="483" spans="3:5" x14ac:dyDescent="0.25">
      <c r="C483" s="57"/>
      <c r="D483" s="57"/>
      <c r="E483" s="57"/>
    </row>
    <row r="484" spans="3:5" x14ac:dyDescent="0.25">
      <c r="C484" s="57"/>
      <c r="D484" s="57"/>
      <c r="E484" s="57"/>
    </row>
    <row r="485" spans="3:5" x14ac:dyDescent="0.25">
      <c r="C485" s="57"/>
      <c r="D485" s="57"/>
      <c r="E485" s="57"/>
    </row>
    <row r="486" spans="3:5" x14ac:dyDescent="0.25">
      <c r="C486" s="57"/>
      <c r="D486" s="57"/>
      <c r="E486" s="57"/>
    </row>
    <row r="487" spans="3:5" x14ac:dyDescent="0.25">
      <c r="C487" s="57"/>
      <c r="D487" s="57"/>
      <c r="E487" s="57"/>
    </row>
    <row r="488" spans="3:5" x14ac:dyDescent="0.25">
      <c r="C488" s="57"/>
      <c r="D488" s="57"/>
      <c r="E488" s="57"/>
    </row>
    <row r="489" spans="3:5" x14ac:dyDescent="0.25">
      <c r="C489" s="57"/>
      <c r="D489" s="57"/>
      <c r="E489" s="57"/>
    </row>
    <row r="490" spans="3:5" x14ac:dyDescent="0.25">
      <c r="C490" s="57"/>
      <c r="D490" s="57"/>
      <c r="E490" s="57"/>
    </row>
    <row r="491" spans="3:5" x14ac:dyDescent="0.25">
      <c r="C491" s="57"/>
      <c r="D491" s="57"/>
      <c r="E491" s="57"/>
    </row>
    <row r="492" spans="3:5" x14ac:dyDescent="0.25">
      <c r="C492" s="57"/>
      <c r="D492" s="57"/>
    </row>
    <row r="493" spans="3:5" x14ac:dyDescent="0.25">
      <c r="C493" s="57"/>
      <c r="D493" s="57"/>
    </row>
    <row r="494" spans="3:5" x14ac:dyDescent="0.25">
      <c r="C494" s="57"/>
      <c r="D494" s="57"/>
    </row>
    <row r="495" spans="3:5" x14ac:dyDescent="0.25">
      <c r="C495" s="57"/>
      <c r="D495" s="57"/>
    </row>
    <row r="496" spans="3:5" x14ac:dyDescent="0.25">
      <c r="C496" s="57"/>
      <c r="D496" s="57"/>
    </row>
    <row r="497" spans="3:5" x14ac:dyDescent="0.25">
      <c r="C497" s="57"/>
      <c r="D497" s="57"/>
    </row>
    <row r="498" spans="3:5" x14ac:dyDescent="0.25">
      <c r="C498" s="57"/>
      <c r="D498" s="57"/>
    </row>
    <row r="499" spans="3:5" x14ac:dyDescent="0.25">
      <c r="C499" s="57"/>
      <c r="D499" s="57"/>
    </row>
    <row r="500" spans="3:5" x14ac:dyDescent="0.25">
      <c r="C500" s="57"/>
      <c r="D500" s="57"/>
      <c r="E500" s="57"/>
    </row>
    <row r="501" spans="3:5" x14ac:dyDescent="0.25">
      <c r="C501" s="57"/>
      <c r="D501" s="57"/>
    </row>
    <row r="502" spans="3:5" x14ac:dyDescent="0.25">
      <c r="C502" s="57"/>
      <c r="D502" s="57"/>
    </row>
    <row r="503" spans="3:5" x14ac:dyDescent="0.25">
      <c r="C503" s="57"/>
      <c r="D503" s="57"/>
      <c r="E503" s="57"/>
    </row>
    <row r="504" spans="3:5" x14ac:dyDescent="0.25">
      <c r="C504" s="57"/>
      <c r="D504" s="57"/>
    </row>
    <row r="505" spans="3:5" x14ac:dyDescent="0.25">
      <c r="C505" s="57"/>
      <c r="D505" s="57"/>
    </row>
    <row r="506" spans="3:5" x14ac:dyDescent="0.25">
      <c r="C506" s="57"/>
      <c r="D506" s="57"/>
    </row>
    <row r="507" spans="3:5" x14ac:dyDescent="0.25">
      <c r="C507" s="57"/>
      <c r="D507" s="57"/>
    </row>
    <row r="508" spans="3:5" x14ac:dyDescent="0.25">
      <c r="C508" s="57"/>
      <c r="D508" s="57"/>
    </row>
    <row r="509" spans="3:5" x14ac:dyDescent="0.25">
      <c r="C509" s="57"/>
      <c r="D509" s="57"/>
    </row>
    <row r="510" spans="3:5" x14ac:dyDescent="0.25">
      <c r="C510" s="57"/>
      <c r="D510" s="57"/>
    </row>
    <row r="511" spans="3:5" x14ac:dyDescent="0.25">
      <c r="C511" s="57"/>
      <c r="D511" s="57"/>
    </row>
    <row r="512" spans="3:5" x14ac:dyDescent="0.25">
      <c r="C512" s="57"/>
      <c r="D512" s="57"/>
    </row>
    <row r="513" spans="3:5" x14ac:dyDescent="0.25">
      <c r="C513" s="57"/>
      <c r="D513" s="57"/>
    </row>
    <row r="514" spans="3:5" x14ac:dyDescent="0.25">
      <c r="C514" s="57"/>
      <c r="D514" s="57"/>
    </row>
    <row r="515" spans="3:5" x14ac:dyDescent="0.25">
      <c r="C515" s="57"/>
      <c r="D515" s="57"/>
    </row>
    <row r="516" spans="3:5" x14ac:dyDescent="0.25">
      <c r="C516" s="57"/>
      <c r="D516" s="57"/>
    </row>
    <row r="517" spans="3:5" x14ac:dyDescent="0.25">
      <c r="C517" s="57"/>
      <c r="D517" s="57"/>
    </row>
    <row r="518" spans="3:5" x14ac:dyDescent="0.25">
      <c r="C518" s="57"/>
      <c r="D518" s="57"/>
    </row>
    <row r="519" spans="3:5" x14ac:dyDescent="0.25">
      <c r="C519" s="57"/>
      <c r="D519" s="57"/>
    </row>
    <row r="520" spans="3:5" x14ac:dyDescent="0.25">
      <c r="C520" s="57"/>
      <c r="D520" s="57"/>
    </row>
    <row r="521" spans="3:5" x14ac:dyDescent="0.25">
      <c r="C521" s="57"/>
      <c r="D521" s="57"/>
    </row>
    <row r="522" spans="3:5" x14ac:dyDescent="0.25">
      <c r="C522" s="57"/>
      <c r="D522" s="57"/>
    </row>
    <row r="523" spans="3:5" x14ac:dyDescent="0.25">
      <c r="C523" s="57"/>
      <c r="D523" s="57"/>
    </row>
    <row r="524" spans="3:5" x14ac:dyDescent="0.25">
      <c r="C524" s="57"/>
      <c r="D524" s="57"/>
    </row>
    <row r="525" spans="3:5" x14ac:dyDescent="0.25">
      <c r="C525" s="57"/>
      <c r="D525" s="57"/>
    </row>
    <row r="526" spans="3:5" x14ac:dyDescent="0.25">
      <c r="C526" s="57"/>
      <c r="D526" s="57"/>
    </row>
    <row r="527" spans="3:5" x14ac:dyDescent="0.25">
      <c r="C527" s="57"/>
      <c r="D527" s="57"/>
      <c r="E527" s="57"/>
    </row>
    <row r="528" spans="3:5" x14ac:dyDescent="0.25">
      <c r="C528" s="57"/>
      <c r="D528" s="57"/>
    </row>
    <row r="529" spans="3:5" x14ac:dyDescent="0.25">
      <c r="C529" s="57"/>
      <c r="D529" s="57"/>
    </row>
    <row r="530" spans="3:5" x14ac:dyDescent="0.25">
      <c r="C530" s="57"/>
      <c r="D530" s="57"/>
    </row>
    <row r="531" spans="3:5" x14ac:dyDescent="0.25">
      <c r="C531" s="57"/>
      <c r="D531" s="57"/>
    </row>
    <row r="532" spans="3:5" x14ac:dyDescent="0.25">
      <c r="C532" s="57"/>
      <c r="D532" s="57"/>
    </row>
    <row r="533" spans="3:5" x14ac:dyDescent="0.25">
      <c r="C533" s="57"/>
      <c r="D533" s="57"/>
    </row>
    <row r="534" spans="3:5" x14ac:dyDescent="0.25">
      <c r="C534" s="57"/>
      <c r="D534" s="57"/>
      <c r="E534" s="57"/>
    </row>
    <row r="535" spans="3:5" x14ac:dyDescent="0.25">
      <c r="C535" s="57"/>
      <c r="D535" s="57"/>
    </row>
    <row r="536" spans="3:5" x14ac:dyDescent="0.25">
      <c r="C536" s="57"/>
      <c r="D536" s="57"/>
    </row>
    <row r="537" spans="3:5" x14ac:dyDescent="0.25">
      <c r="C537" s="57"/>
      <c r="D537" s="57"/>
    </row>
    <row r="538" spans="3:5" x14ac:dyDescent="0.25">
      <c r="C538" s="57"/>
      <c r="D538" s="57"/>
    </row>
    <row r="539" spans="3:5" x14ac:dyDescent="0.25">
      <c r="C539" s="57"/>
      <c r="D539" s="57"/>
    </row>
    <row r="540" spans="3:5" x14ac:dyDescent="0.25">
      <c r="C540" s="57"/>
      <c r="D540" s="57"/>
      <c r="E540" s="57"/>
    </row>
    <row r="541" spans="3:5" x14ac:dyDescent="0.25">
      <c r="C541" s="57"/>
      <c r="D541" s="57"/>
      <c r="E541" s="57"/>
    </row>
    <row r="542" spans="3:5" x14ac:dyDescent="0.25">
      <c r="C542" s="57"/>
      <c r="D542" s="57"/>
    </row>
    <row r="543" spans="3:5" x14ac:dyDescent="0.25">
      <c r="C543" s="57"/>
      <c r="D543" s="57"/>
    </row>
    <row r="544" spans="3:5" x14ac:dyDescent="0.25">
      <c r="C544" s="57"/>
      <c r="D544" s="57"/>
    </row>
    <row r="545" spans="3:4" x14ac:dyDescent="0.25">
      <c r="C545" s="57"/>
      <c r="D545" s="57"/>
    </row>
    <row r="546" spans="3:4" x14ac:dyDescent="0.25">
      <c r="C546" s="57"/>
      <c r="D546" s="57"/>
    </row>
    <row r="547" spans="3:4" x14ac:dyDescent="0.25">
      <c r="C547" s="57"/>
      <c r="D547" s="57"/>
    </row>
    <row r="548" spans="3:4" x14ac:dyDescent="0.25">
      <c r="C548" s="57"/>
      <c r="D548" s="57"/>
    </row>
    <row r="549" spans="3:4" x14ac:dyDescent="0.25">
      <c r="C549" s="57"/>
      <c r="D549" s="57"/>
    </row>
    <row r="550" spans="3:4" x14ac:dyDescent="0.25">
      <c r="C550" s="57"/>
      <c r="D550" s="57"/>
    </row>
    <row r="551" spans="3:4" x14ac:dyDescent="0.25">
      <c r="C551" s="57"/>
      <c r="D551" s="57"/>
    </row>
    <row r="552" spans="3:4" x14ac:dyDescent="0.25">
      <c r="C552" s="57"/>
      <c r="D552" s="57"/>
    </row>
    <row r="553" spans="3:4" x14ac:dyDescent="0.25">
      <c r="C553" s="57"/>
      <c r="D553" s="57"/>
    </row>
    <row r="554" spans="3:4" x14ac:dyDescent="0.25">
      <c r="C554" s="57"/>
      <c r="D554" s="57"/>
    </row>
    <row r="555" spans="3:4" x14ac:dyDescent="0.25">
      <c r="C555" s="57"/>
      <c r="D555" s="57"/>
    </row>
    <row r="556" spans="3:4" x14ac:dyDescent="0.25">
      <c r="C556" s="57"/>
      <c r="D556" s="57"/>
    </row>
    <row r="557" spans="3:4" x14ac:dyDescent="0.25">
      <c r="C557" s="57"/>
      <c r="D557" s="57"/>
    </row>
    <row r="558" spans="3:4" x14ac:dyDescent="0.25">
      <c r="C558" s="57"/>
      <c r="D558" s="57"/>
    </row>
    <row r="559" spans="3:4" x14ac:dyDescent="0.25">
      <c r="C559" s="57"/>
      <c r="D559" s="57"/>
    </row>
    <row r="560" spans="3:4" x14ac:dyDescent="0.25">
      <c r="C560" s="57"/>
      <c r="D560" s="57"/>
    </row>
    <row r="561" spans="3:5" x14ac:dyDescent="0.25">
      <c r="C561" s="57"/>
      <c r="D561" s="57"/>
    </row>
    <row r="562" spans="3:5" x14ac:dyDescent="0.25">
      <c r="C562" s="57"/>
      <c r="D562" s="57"/>
      <c r="E562" s="57"/>
    </row>
    <row r="563" spans="3:5" x14ac:dyDescent="0.25">
      <c r="C563" s="57"/>
      <c r="D563" s="57"/>
    </row>
    <row r="564" spans="3:5" x14ac:dyDescent="0.25">
      <c r="C564" s="57"/>
      <c r="D564" s="57"/>
      <c r="E564" s="57"/>
    </row>
    <row r="565" spans="3:5" x14ac:dyDescent="0.25">
      <c r="C565" s="57"/>
      <c r="D565" s="57"/>
    </row>
    <row r="566" spans="3:5" x14ac:dyDescent="0.25">
      <c r="C566" s="57"/>
      <c r="D566" s="57"/>
    </row>
    <row r="567" spans="3:5" x14ac:dyDescent="0.25">
      <c r="C567" s="57"/>
      <c r="D567" s="57"/>
    </row>
    <row r="568" spans="3:5" x14ac:dyDescent="0.25">
      <c r="C568" s="57"/>
      <c r="D568" s="57"/>
    </row>
    <row r="569" spans="3:5" x14ac:dyDescent="0.25">
      <c r="C569" s="57"/>
      <c r="D569" s="57"/>
    </row>
    <row r="570" spans="3:5" x14ac:dyDescent="0.25">
      <c r="C570" s="57"/>
      <c r="D570" s="57"/>
      <c r="E570" s="57"/>
    </row>
    <row r="571" spans="3:5" x14ac:dyDescent="0.25">
      <c r="C571" s="57"/>
      <c r="D571" s="57"/>
    </row>
    <row r="572" spans="3:5" x14ac:dyDescent="0.25">
      <c r="C572" s="57"/>
      <c r="D572" s="57"/>
    </row>
    <row r="573" spans="3:5" x14ac:dyDescent="0.25">
      <c r="C573" s="57"/>
      <c r="D573" s="57"/>
    </row>
    <row r="574" spans="3:5" x14ac:dyDescent="0.25">
      <c r="C574" s="57"/>
      <c r="D574" s="57"/>
    </row>
    <row r="575" spans="3:5" x14ac:dyDescent="0.25">
      <c r="C575" s="57"/>
      <c r="D575" s="57"/>
    </row>
    <row r="576" spans="3:5" x14ac:dyDescent="0.25">
      <c r="C576" s="57"/>
      <c r="D576" s="57"/>
    </row>
    <row r="577" spans="3:5" x14ac:dyDescent="0.25">
      <c r="C577" s="57"/>
      <c r="D577" s="57"/>
      <c r="E577" s="57"/>
    </row>
    <row r="578" spans="3:5" x14ac:dyDescent="0.25">
      <c r="C578" s="57"/>
      <c r="D578" s="57"/>
    </row>
    <row r="579" spans="3:5" x14ac:dyDescent="0.25">
      <c r="C579" s="57"/>
      <c r="D579" s="57"/>
    </row>
    <row r="580" spans="3:5" x14ac:dyDescent="0.25">
      <c r="C580" s="57"/>
      <c r="D580" s="57"/>
    </row>
    <row r="581" spans="3:5" x14ac:dyDescent="0.25">
      <c r="C581" s="57"/>
      <c r="D581" s="57"/>
    </row>
    <row r="582" spans="3:5" x14ac:dyDescent="0.25">
      <c r="C582" s="57"/>
      <c r="D582" s="57"/>
    </row>
    <row r="583" spans="3:5" x14ac:dyDescent="0.25">
      <c r="C583" s="57"/>
      <c r="D583" s="57"/>
    </row>
    <row r="584" spans="3:5" x14ac:dyDescent="0.25">
      <c r="C584" s="57"/>
      <c r="D584" s="57"/>
    </row>
    <row r="585" spans="3:5" x14ac:dyDescent="0.25">
      <c r="C585" s="57"/>
      <c r="D585" s="57"/>
    </row>
    <row r="586" spans="3:5" x14ac:dyDescent="0.25">
      <c r="C586" s="57"/>
      <c r="D586" s="57"/>
      <c r="E586" s="57"/>
    </row>
    <row r="587" spans="3:5" x14ac:dyDescent="0.25">
      <c r="C587" s="57"/>
      <c r="D587" s="57"/>
    </row>
    <row r="588" spans="3:5" x14ac:dyDescent="0.25">
      <c r="C588" s="57"/>
      <c r="D588" s="57"/>
    </row>
    <row r="589" spans="3:5" x14ac:dyDescent="0.25">
      <c r="C589" s="57"/>
      <c r="D589" s="57"/>
    </row>
    <row r="590" spans="3:5" x14ac:dyDescent="0.25">
      <c r="C590" s="57"/>
      <c r="D590" s="57"/>
      <c r="E590" s="57"/>
    </row>
    <row r="591" spans="3:5" x14ac:dyDescent="0.25">
      <c r="C591" s="57"/>
      <c r="D591" s="57"/>
    </row>
    <row r="592" spans="3:5" x14ac:dyDescent="0.25">
      <c r="C592" s="57"/>
      <c r="D592" s="57"/>
    </row>
    <row r="593" spans="3:5" x14ac:dyDescent="0.25">
      <c r="C593" s="57"/>
      <c r="D593" s="57"/>
    </row>
    <row r="594" spans="3:5" x14ac:dyDescent="0.25">
      <c r="C594" s="57"/>
      <c r="D594" s="57"/>
      <c r="E594" s="57"/>
    </row>
    <row r="595" spans="3:5" x14ac:dyDescent="0.25">
      <c r="C595" s="57"/>
      <c r="D595" s="57"/>
    </row>
    <row r="596" spans="3:5" x14ac:dyDescent="0.25">
      <c r="C596" s="57"/>
      <c r="D596" s="57"/>
    </row>
    <row r="597" spans="3:5" x14ac:dyDescent="0.25">
      <c r="C597" s="57"/>
      <c r="D597" s="57"/>
    </row>
    <row r="598" spans="3:5" x14ac:dyDescent="0.25">
      <c r="C598" s="57"/>
      <c r="D598" s="57"/>
    </row>
    <row r="599" spans="3:5" x14ac:dyDescent="0.25">
      <c r="C599" s="57"/>
      <c r="D599" s="57"/>
    </row>
    <row r="600" spans="3:5" x14ac:dyDescent="0.25">
      <c r="C600" s="57"/>
      <c r="D600" s="57"/>
      <c r="E600" s="57"/>
    </row>
    <row r="601" spans="3:5" x14ac:dyDescent="0.25">
      <c r="C601" s="57"/>
      <c r="D601" s="57"/>
    </row>
    <row r="602" spans="3:5" x14ac:dyDescent="0.25">
      <c r="C602" s="57"/>
      <c r="D602" s="57"/>
    </row>
    <row r="603" spans="3:5" x14ac:dyDescent="0.25">
      <c r="C603" s="57"/>
      <c r="D603" s="57"/>
    </row>
    <row r="604" spans="3:5" x14ac:dyDescent="0.25">
      <c r="C604" s="57"/>
      <c r="D604" s="57"/>
    </row>
    <row r="605" spans="3:5" x14ac:dyDescent="0.25">
      <c r="C605" s="57"/>
      <c r="D605" s="57"/>
    </row>
    <row r="606" spans="3:5" x14ac:dyDescent="0.25">
      <c r="C606" s="57"/>
      <c r="D606" s="57"/>
    </row>
    <row r="607" spans="3:5" x14ac:dyDescent="0.25">
      <c r="C607" s="57"/>
      <c r="D607" s="57"/>
    </row>
    <row r="608" spans="3:5" x14ac:dyDescent="0.25">
      <c r="C608" s="57"/>
      <c r="D608" s="57"/>
    </row>
    <row r="609" spans="3:4" x14ac:dyDescent="0.25">
      <c r="C609" s="57"/>
      <c r="D609" s="57"/>
    </row>
    <row r="610" spans="3:4" x14ac:dyDescent="0.25">
      <c r="C610" s="57"/>
      <c r="D610" s="57"/>
    </row>
    <row r="611" spans="3:4" x14ac:dyDescent="0.25">
      <c r="C611" s="57"/>
      <c r="D611" s="57"/>
    </row>
    <row r="612" spans="3:4" x14ac:dyDescent="0.25">
      <c r="C612" s="57"/>
      <c r="D612" s="57"/>
    </row>
    <row r="613" spans="3:4" x14ac:dyDescent="0.25">
      <c r="C613" s="57"/>
      <c r="D613" s="57"/>
    </row>
    <row r="614" spans="3:4" x14ac:dyDescent="0.25">
      <c r="C614" s="57"/>
      <c r="D614" s="57"/>
    </row>
    <row r="615" spans="3:4" x14ac:dyDescent="0.25">
      <c r="C615" s="57"/>
      <c r="D615" s="57"/>
    </row>
    <row r="616" spans="3:4" x14ac:dyDescent="0.25">
      <c r="C616" s="57"/>
      <c r="D616" s="57"/>
    </row>
    <row r="617" spans="3:4" x14ac:dyDescent="0.25">
      <c r="C617" s="57"/>
      <c r="D617" s="57"/>
    </row>
    <row r="618" spans="3:4" x14ac:dyDescent="0.25">
      <c r="C618" s="57"/>
      <c r="D618" s="57"/>
    </row>
    <row r="619" spans="3:4" x14ac:dyDescent="0.25">
      <c r="C619" s="57"/>
      <c r="D619" s="57"/>
    </row>
    <row r="620" spans="3:4" x14ac:dyDescent="0.25">
      <c r="C620" s="57"/>
      <c r="D620" s="57"/>
    </row>
    <row r="621" spans="3:4" x14ac:dyDescent="0.25">
      <c r="C621" s="57"/>
      <c r="D621" s="57"/>
    </row>
    <row r="622" spans="3:4" x14ac:dyDescent="0.25">
      <c r="C622" s="57"/>
      <c r="D622" s="57"/>
    </row>
    <row r="623" spans="3:4" x14ac:dyDescent="0.25">
      <c r="C623" s="57"/>
      <c r="D623" s="57"/>
    </row>
    <row r="624" spans="3:4" x14ac:dyDescent="0.25">
      <c r="C624" s="57"/>
      <c r="D624" s="57"/>
    </row>
    <row r="625" spans="3:5" x14ac:dyDescent="0.25">
      <c r="C625" s="57"/>
      <c r="D625" s="57"/>
      <c r="E625" s="57"/>
    </row>
    <row r="626" spans="3:5" x14ac:dyDescent="0.25">
      <c r="C626" s="57"/>
      <c r="D626" s="57"/>
      <c r="E626" s="57"/>
    </row>
    <row r="627" spans="3:5" x14ac:dyDescent="0.25">
      <c r="C627" s="57"/>
      <c r="D627" s="57"/>
      <c r="E627" s="57"/>
    </row>
    <row r="628" spans="3:5" x14ac:dyDescent="0.25">
      <c r="C628" s="57"/>
      <c r="D628" s="57"/>
    </row>
    <row r="629" spans="3:5" x14ac:dyDescent="0.25">
      <c r="C629" s="57"/>
      <c r="D629" s="57"/>
    </row>
    <row r="630" spans="3:5" x14ac:dyDescent="0.25">
      <c r="C630" s="57"/>
      <c r="D630" s="57"/>
    </row>
    <row r="631" spans="3:5" x14ac:dyDescent="0.25">
      <c r="C631" s="57"/>
      <c r="D631" s="57"/>
    </row>
    <row r="632" spans="3:5" x14ac:dyDescent="0.25">
      <c r="C632" s="57"/>
      <c r="D632" s="57"/>
    </row>
    <row r="633" spans="3:5" x14ac:dyDescent="0.25">
      <c r="C633" s="57"/>
      <c r="D633" s="57"/>
    </row>
    <row r="634" spans="3:5" x14ac:dyDescent="0.25">
      <c r="C634" s="57"/>
      <c r="D634" s="57"/>
      <c r="E634" s="57"/>
    </row>
    <row r="635" spans="3:5" x14ac:dyDescent="0.25">
      <c r="C635" s="57"/>
      <c r="D635" s="57"/>
    </row>
    <row r="636" spans="3:5" x14ac:dyDescent="0.25">
      <c r="C636" s="57"/>
      <c r="D636" s="57"/>
    </row>
    <row r="637" spans="3:5" x14ac:dyDescent="0.25">
      <c r="C637" s="57"/>
      <c r="D637" s="57"/>
    </row>
    <row r="638" spans="3:5" x14ac:dyDescent="0.25">
      <c r="C638" s="57"/>
      <c r="D638" s="57"/>
    </row>
    <row r="639" spans="3:5" x14ac:dyDescent="0.25">
      <c r="C639" s="57"/>
      <c r="D639" s="57"/>
      <c r="E639" s="57"/>
    </row>
    <row r="640" spans="3:5" x14ac:dyDescent="0.25">
      <c r="C640" s="57"/>
      <c r="D640" s="57"/>
    </row>
    <row r="641" spans="3:5" x14ac:dyDescent="0.25">
      <c r="C641" s="57"/>
      <c r="D641" s="57"/>
    </row>
    <row r="642" spans="3:5" x14ac:dyDescent="0.25">
      <c r="C642" s="57"/>
      <c r="D642" s="57"/>
    </row>
    <row r="643" spans="3:5" x14ac:dyDescent="0.25">
      <c r="C643" s="57"/>
      <c r="D643" s="57"/>
      <c r="E643" s="57"/>
    </row>
    <row r="644" spans="3:5" x14ac:dyDescent="0.25">
      <c r="C644" s="57"/>
      <c r="D644" s="57"/>
    </row>
    <row r="645" spans="3:5" x14ac:dyDescent="0.25">
      <c r="C645" s="57"/>
      <c r="D645" s="57"/>
    </row>
    <row r="646" spans="3:5" x14ac:dyDescent="0.25">
      <c r="C646" s="57"/>
      <c r="D646" s="57"/>
    </row>
    <row r="647" spans="3:5" x14ac:dyDescent="0.25">
      <c r="C647" s="57"/>
      <c r="D647" s="57"/>
    </row>
    <row r="648" spans="3:5" x14ac:dyDescent="0.25">
      <c r="C648" s="57"/>
      <c r="D648" s="57"/>
    </row>
    <row r="649" spans="3:5" x14ac:dyDescent="0.25">
      <c r="C649" s="57"/>
      <c r="D649" s="57"/>
    </row>
    <row r="650" spans="3:5" x14ac:dyDescent="0.25">
      <c r="C650" s="57"/>
      <c r="D650" s="57"/>
    </row>
    <row r="651" spans="3:5" x14ac:dyDescent="0.25">
      <c r="C651" s="57"/>
      <c r="D651" s="57"/>
    </row>
    <row r="652" spans="3:5" x14ac:dyDescent="0.25">
      <c r="C652" s="57"/>
      <c r="D652" s="57"/>
      <c r="E652" s="57"/>
    </row>
    <row r="653" spans="3:5" x14ac:dyDescent="0.25">
      <c r="C653" s="57"/>
      <c r="D653" s="57"/>
      <c r="E653" s="57"/>
    </row>
    <row r="654" spans="3:5" x14ac:dyDescent="0.25">
      <c r="C654" s="57"/>
      <c r="D654" s="57"/>
    </row>
    <row r="655" spans="3:5" x14ac:dyDescent="0.25">
      <c r="C655" s="57"/>
      <c r="D655" s="57"/>
    </row>
    <row r="656" spans="3:5" x14ac:dyDescent="0.25">
      <c r="C656" s="57"/>
      <c r="D656" s="57"/>
    </row>
    <row r="657" spans="3:5" x14ac:dyDescent="0.25">
      <c r="C657" s="57"/>
      <c r="D657" s="57"/>
    </row>
    <row r="658" spans="3:5" x14ac:dyDescent="0.25">
      <c r="C658" s="57"/>
      <c r="D658" s="57"/>
    </row>
    <row r="659" spans="3:5" x14ac:dyDescent="0.25">
      <c r="C659" s="57"/>
      <c r="D659" s="57"/>
    </row>
    <row r="660" spans="3:5" x14ac:dyDescent="0.25">
      <c r="C660" s="57"/>
      <c r="D660" s="57"/>
    </row>
    <row r="661" spans="3:5" x14ac:dyDescent="0.25">
      <c r="C661" s="57"/>
      <c r="D661" s="57"/>
    </row>
    <row r="662" spans="3:5" x14ac:dyDescent="0.25">
      <c r="C662" s="57"/>
      <c r="D662" s="57"/>
      <c r="E662" s="57"/>
    </row>
    <row r="663" spans="3:5" x14ac:dyDescent="0.25">
      <c r="C663" s="57"/>
      <c r="D663" s="57"/>
    </row>
    <row r="664" spans="3:5" x14ac:dyDescent="0.25">
      <c r="C664" s="57"/>
      <c r="D664" s="57"/>
    </row>
    <row r="665" spans="3:5" x14ac:dyDescent="0.25">
      <c r="C665" s="57"/>
      <c r="D665" s="57"/>
    </row>
    <row r="666" spans="3:5" x14ac:dyDescent="0.25">
      <c r="C666" s="57"/>
      <c r="D666" s="57"/>
      <c r="E666" s="57"/>
    </row>
    <row r="667" spans="3:5" x14ac:dyDescent="0.25">
      <c r="C667" s="57"/>
      <c r="D667" s="57"/>
    </row>
    <row r="668" spans="3:5" x14ac:dyDescent="0.25">
      <c r="C668" s="57"/>
      <c r="D668" s="57"/>
    </row>
    <row r="669" spans="3:5" x14ac:dyDescent="0.25">
      <c r="C669" s="57"/>
      <c r="D669" s="57"/>
      <c r="E669" s="57"/>
    </row>
    <row r="670" spans="3:5" x14ac:dyDescent="0.25">
      <c r="C670" s="57"/>
      <c r="D670" s="57"/>
      <c r="E670" s="57"/>
    </row>
    <row r="671" spans="3:5" x14ac:dyDescent="0.25">
      <c r="C671" s="57"/>
      <c r="D671" s="57"/>
    </row>
    <row r="672" spans="3:5" x14ac:dyDescent="0.25">
      <c r="C672" s="57"/>
      <c r="D672" s="57"/>
    </row>
    <row r="673" spans="3:5" x14ac:dyDescent="0.25">
      <c r="C673" s="57"/>
      <c r="D673" s="57"/>
    </row>
    <row r="674" spans="3:5" x14ac:dyDescent="0.25">
      <c r="C674" s="57"/>
      <c r="D674" s="57"/>
    </row>
    <row r="675" spans="3:5" x14ac:dyDescent="0.25">
      <c r="C675" s="57"/>
      <c r="D675" s="57"/>
    </row>
    <row r="676" spans="3:5" x14ac:dyDescent="0.25">
      <c r="C676" s="57"/>
      <c r="D676" s="57"/>
      <c r="E676" s="57"/>
    </row>
    <row r="677" spans="3:5" x14ac:dyDescent="0.25">
      <c r="C677" s="57"/>
      <c r="D677" s="57"/>
    </row>
    <row r="678" spans="3:5" x14ac:dyDescent="0.25">
      <c r="C678" s="57"/>
      <c r="D678" s="57"/>
    </row>
    <row r="679" spans="3:5" x14ac:dyDescent="0.25">
      <c r="C679" s="57"/>
      <c r="D679" s="57"/>
    </row>
    <row r="680" spans="3:5" x14ac:dyDescent="0.25">
      <c r="C680" s="57"/>
      <c r="D680" s="57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6"/>
  <sheetViews>
    <sheetView workbookViewId="0"/>
  </sheetViews>
  <sheetFormatPr baseColWidth="10" defaultRowHeight="15" x14ac:dyDescent="0.25"/>
  <sheetData>
    <row r="2" spans="2:2" x14ac:dyDescent="0.25">
      <c r="B2" s="57"/>
    </row>
    <row r="3" spans="2:2" x14ac:dyDescent="0.25">
      <c r="B3" s="57"/>
    </row>
    <row r="5" spans="2:2" x14ac:dyDescent="0.25">
      <c r="B5" s="57"/>
    </row>
    <row r="6" spans="2:2" x14ac:dyDescent="0.25">
      <c r="B6" s="57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Überblick</vt:lpstr>
      <vt:lpstr>ESF-Ausw</vt:lpstr>
      <vt:lpstr>QE-Ausw</vt:lpstr>
      <vt:lpstr>Tabelle1</vt:lpstr>
      <vt:lpstr>Textfelder</vt:lpstr>
      <vt:lpstr>Rohdaten</vt:lpstr>
      <vt:lpstr>Metadaten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Gregersen</dc:creator>
  <cp:lastModifiedBy>user</cp:lastModifiedBy>
  <cp:lastPrinted>2018-04-20T14:21:09Z</cp:lastPrinted>
  <dcterms:created xsi:type="dcterms:W3CDTF">2017-09-08T09:59:30Z</dcterms:created>
  <dcterms:modified xsi:type="dcterms:W3CDTF">2019-07-26T13:13:35Z</dcterms:modified>
</cp:coreProperties>
</file>