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5" windowWidth="17520" windowHeight="13200" activeTab="4"/>
  </bookViews>
  <sheets>
    <sheet name="Überblick" sheetId="3" r:id="rId1"/>
    <sheet name="ESF-Ausw" sheetId="1" r:id="rId2"/>
    <sheet name="EC-Ausw" sheetId="4" r:id="rId3"/>
    <sheet name="EC-Sprache" sheetId="5" r:id="rId4"/>
    <sheet name="Rohdaten" sheetId="6" r:id="rId5"/>
    <sheet name="Metadaten" sheetId="7" r:id="rId6"/>
  </sheets>
  <calcPr calcId="145621"/>
</workbook>
</file>

<file path=xl/calcChain.xml><?xml version="1.0" encoding="utf-8"?>
<calcChain xmlns="http://schemas.openxmlformats.org/spreadsheetml/2006/main">
  <c r="F149" i="5" l="1"/>
  <c r="F148" i="5"/>
  <c r="F147" i="5"/>
  <c r="F146" i="5"/>
  <c r="F145" i="5"/>
  <c r="F144" i="5"/>
  <c r="F143" i="5"/>
  <c r="F142" i="5"/>
  <c r="F141" i="5"/>
  <c r="F140" i="5"/>
  <c r="F139" i="5"/>
  <c r="F138" i="5"/>
  <c r="F137" i="5"/>
  <c r="F136" i="5"/>
  <c r="F135" i="5"/>
  <c r="F134" i="5"/>
  <c r="F133" i="5"/>
  <c r="F132" i="5"/>
  <c r="F131" i="5"/>
  <c r="F130" i="5"/>
  <c r="F129" i="5"/>
  <c r="F128" i="5"/>
  <c r="F127" i="5"/>
  <c r="F126" i="5"/>
  <c r="F125" i="5"/>
  <c r="F124" i="5"/>
  <c r="F123" i="5"/>
  <c r="F122" i="5"/>
  <c r="F121" i="5"/>
  <c r="F120" i="5"/>
  <c r="F119" i="5"/>
  <c r="F118" i="5"/>
  <c r="F117" i="5"/>
  <c r="F116" i="5"/>
  <c r="F115" i="5"/>
  <c r="F114" i="5"/>
  <c r="F113" i="5"/>
  <c r="F112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9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4" i="5"/>
  <c r="F13" i="5"/>
  <c r="F12" i="5"/>
  <c r="F11" i="5"/>
  <c r="F10" i="5"/>
  <c r="F9" i="5"/>
  <c r="F8" i="5"/>
  <c r="F7" i="5"/>
  <c r="F6" i="5"/>
  <c r="F5" i="5"/>
  <c r="F4" i="5"/>
  <c r="F3" i="5"/>
  <c r="F185" i="4"/>
  <c r="F184" i="4"/>
  <c r="F183" i="4"/>
  <c r="F174" i="4"/>
  <c r="F173" i="4"/>
  <c r="F172" i="4"/>
  <c r="F171" i="4"/>
  <c r="F170" i="4"/>
  <c r="F169" i="4"/>
  <c r="F168" i="4"/>
  <c r="F167" i="4"/>
  <c r="F166" i="4"/>
  <c r="F165" i="4"/>
  <c r="F164" i="4"/>
  <c r="F163" i="4"/>
  <c r="F162" i="4"/>
  <c r="F157" i="4"/>
  <c r="F156" i="4"/>
  <c r="F155" i="4"/>
  <c r="F154" i="4"/>
  <c r="F153" i="4"/>
  <c r="F152" i="4"/>
  <c r="F151" i="4"/>
  <c r="F150" i="4"/>
  <c r="F149" i="4"/>
  <c r="F148" i="4"/>
  <c r="F147" i="4"/>
  <c r="F146" i="4"/>
  <c r="F145" i="4"/>
  <c r="F144" i="4"/>
  <c r="F143" i="4"/>
  <c r="F142" i="4"/>
  <c r="F141" i="4"/>
  <c r="F140" i="4"/>
  <c r="F139" i="4"/>
  <c r="F138" i="4"/>
  <c r="F137" i="4"/>
  <c r="F136" i="4"/>
  <c r="F135" i="4"/>
  <c r="F134" i="4"/>
  <c r="F133" i="4"/>
  <c r="F132" i="4"/>
  <c r="F131" i="4"/>
  <c r="F130" i="4"/>
  <c r="F129" i="4"/>
  <c r="F128" i="4"/>
  <c r="F127" i="4"/>
  <c r="F126" i="4"/>
  <c r="F125" i="4"/>
  <c r="F124" i="4"/>
  <c r="F123" i="4"/>
  <c r="F122" i="4"/>
  <c r="F121" i="4"/>
  <c r="F120" i="4"/>
  <c r="F119" i="4"/>
  <c r="F118" i="4"/>
  <c r="F117" i="4"/>
  <c r="F116" i="4"/>
  <c r="F115" i="4"/>
  <c r="F114" i="4"/>
  <c r="F113" i="4"/>
  <c r="F112" i="4"/>
  <c r="F111" i="4"/>
  <c r="F110" i="4"/>
  <c r="F109" i="4"/>
  <c r="F108" i="4"/>
  <c r="F107" i="4"/>
  <c r="F106" i="4"/>
  <c r="F105" i="4"/>
  <c r="F104" i="4"/>
  <c r="F103" i="4"/>
  <c r="F102" i="4"/>
  <c r="F101" i="4"/>
  <c r="F100" i="4"/>
  <c r="F99" i="4"/>
  <c r="F98" i="4"/>
  <c r="F97" i="4"/>
  <c r="F96" i="4"/>
  <c r="F95" i="4"/>
  <c r="F94" i="4"/>
  <c r="F93" i="4"/>
  <c r="F92" i="4"/>
  <c r="F91" i="4"/>
  <c r="F90" i="4"/>
  <c r="F89" i="4"/>
  <c r="F88" i="4"/>
  <c r="F87" i="4"/>
  <c r="F86" i="4"/>
  <c r="F85" i="4"/>
  <c r="F84" i="4"/>
  <c r="F83" i="4"/>
  <c r="F82" i="4"/>
  <c r="F81" i="4"/>
  <c r="F80" i="4"/>
  <c r="F79" i="4"/>
  <c r="F78" i="4"/>
  <c r="F77" i="4"/>
  <c r="F75" i="4"/>
  <c r="F74" i="4"/>
  <c r="F73" i="4"/>
  <c r="F72" i="4"/>
  <c r="F71" i="4"/>
  <c r="F70" i="4"/>
  <c r="F69" i="4"/>
  <c r="F68" i="4"/>
  <c r="F67" i="4"/>
  <c r="F66" i="4"/>
  <c r="F65" i="4"/>
  <c r="F6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4" i="4"/>
  <c r="F3" i="4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F93" i="1"/>
  <c r="F92" i="1"/>
  <c r="F91" i="1"/>
  <c r="E90" i="1"/>
  <c r="E87" i="1"/>
  <c r="E88" i="1" s="1"/>
  <c r="E89" i="1" s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B13" i="3"/>
  <c r="B12" i="3"/>
  <c r="B10" i="3"/>
  <c r="B9" i="3"/>
  <c r="B8" i="3"/>
  <c r="A7" i="3"/>
  <c r="B6" i="3"/>
  <c r="A287" i="3" l="1"/>
  <c r="A286" i="3"/>
  <c r="A277" i="3"/>
  <c r="A272" i="3"/>
  <c r="A200" i="3" l="1"/>
  <c r="A215" i="3"/>
  <c r="A221" i="3"/>
  <c r="A222" i="3"/>
  <c r="A223" i="3"/>
  <c r="A224" i="3"/>
  <c r="A225" i="3"/>
  <c r="A226" i="3"/>
  <c r="A273" i="3"/>
  <c r="A274" i="3"/>
  <c r="A275" i="3"/>
  <c r="A278" i="3"/>
  <c r="A279" i="3"/>
  <c r="A280" i="3"/>
  <c r="A281" i="3"/>
  <c r="A282" i="3"/>
  <c r="A283" i="3"/>
  <c r="A284" i="3"/>
  <c r="A288" i="3"/>
  <c r="A289" i="3"/>
  <c r="A207" i="3"/>
  <c r="A208" i="3"/>
  <c r="A209" i="3"/>
  <c r="A210" i="3"/>
  <c r="A211" i="3"/>
  <c r="A212" i="3"/>
  <c r="A213" i="3"/>
  <c r="A216" i="3"/>
  <c r="A217" i="3"/>
  <c r="A218" i="3"/>
  <c r="A219" i="3"/>
  <c r="A186" i="3"/>
  <c r="A193" i="3"/>
  <c r="A171" i="3"/>
  <c r="A169" i="3"/>
  <c r="A172" i="3"/>
  <c r="A173" i="3"/>
  <c r="A174" i="3"/>
  <c r="A175" i="3"/>
  <c r="A176" i="3"/>
  <c r="A177" i="3"/>
  <c r="A178" i="3"/>
  <c r="A179" i="3"/>
  <c r="A180" i="3"/>
  <c r="A181" i="3"/>
  <c r="A182" i="3"/>
  <c r="A183" i="3"/>
  <c r="A184" i="3"/>
  <c r="A187" i="3"/>
  <c r="A188" i="3"/>
  <c r="A189" i="3"/>
  <c r="A190" i="3"/>
  <c r="A191" i="3"/>
  <c r="A194" i="3"/>
  <c r="A195" i="3"/>
  <c r="A196" i="3"/>
  <c r="A197" i="3"/>
  <c r="A198" i="3"/>
  <c r="A201" i="3"/>
  <c r="A202" i="3"/>
  <c r="A203" i="3"/>
  <c r="A204" i="3"/>
  <c r="A205" i="3"/>
  <c r="A206" i="3"/>
  <c r="A157" i="3"/>
  <c r="A143" i="3"/>
  <c r="A144" i="3"/>
  <c r="A145" i="3"/>
  <c r="A146" i="3"/>
  <c r="A147" i="3"/>
  <c r="A148" i="3"/>
  <c r="A149" i="3"/>
  <c r="A150" i="3"/>
  <c r="A151" i="3"/>
  <c r="A152" i="3"/>
  <c r="A153" i="3"/>
  <c r="A154" i="3"/>
  <c r="A155" i="3"/>
  <c r="A158" i="3"/>
  <c r="A159" i="3"/>
  <c r="A160" i="3"/>
  <c r="A161" i="3"/>
  <c r="A162" i="3"/>
  <c r="A163" i="3"/>
  <c r="A164" i="3"/>
  <c r="A165" i="3"/>
  <c r="A166" i="3"/>
  <c r="A167" i="3"/>
  <c r="A168" i="3"/>
  <c r="A141" i="3"/>
  <c r="A142" i="3"/>
  <c r="B143" i="3"/>
  <c r="B169" i="3"/>
  <c r="A133" i="3"/>
  <c r="A126" i="3"/>
  <c r="A118" i="3"/>
  <c r="A105" i="3"/>
  <c r="A87" i="3"/>
  <c r="A135" i="3"/>
  <c r="A136" i="3"/>
  <c r="A137" i="3"/>
  <c r="A138" i="3"/>
  <c r="A139" i="3"/>
  <c r="A113" i="3"/>
  <c r="A114" i="3"/>
  <c r="A115" i="3"/>
  <c r="A116" i="3"/>
  <c r="A119" i="3"/>
  <c r="A120" i="3"/>
  <c r="A121" i="3"/>
  <c r="A122" i="3"/>
  <c r="A123" i="3"/>
  <c r="A124" i="3"/>
  <c r="A127" i="3"/>
  <c r="A128" i="3"/>
  <c r="A129" i="3"/>
  <c r="A130" i="3"/>
  <c r="A131" i="3"/>
  <c r="A134" i="3"/>
  <c r="A102" i="3"/>
  <c r="A103" i="3"/>
  <c r="A106" i="3"/>
  <c r="A107" i="3"/>
  <c r="A108" i="3"/>
  <c r="A109" i="3"/>
  <c r="A110" i="3"/>
  <c r="A111" i="3"/>
  <c r="A112" i="3"/>
  <c r="A89" i="3"/>
  <c r="A90" i="3"/>
  <c r="A91" i="3"/>
  <c r="A92" i="3"/>
  <c r="A93" i="3"/>
  <c r="A94" i="3"/>
  <c r="A95" i="3"/>
  <c r="A96" i="3"/>
  <c r="A97" i="3"/>
  <c r="A98" i="3"/>
  <c r="A99" i="3"/>
  <c r="A100" i="3"/>
  <c r="A101" i="3"/>
  <c r="A88" i="3"/>
  <c r="A86" i="3"/>
  <c r="G100" i="4" l="1"/>
  <c r="B158" i="3"/>
  <c r="B289" i="3" l="1"/>
  <c r="B288" i="3"/>
  <c r="B287" i="3"/>
  <c r="B284" i="3"/>
  <c r="B283" i="3"/>
  <c r="B282" i="3"/>
  <c r="B281" i="3"/>
  <c r="B280" i="3"/>
  <c r="B279" i="3"/>
  <c r="B278" i="3"/>
  <c r="B275" i="3"/>
  <c r="B274" i="3"/>
  <c r="B273" i="3"/>
  <c r="B226" i="3"/>
  <c r="B225" i="3"/>
  <c r="B224" i="3"/>
  <c r="B223" i="3"/>
  <c r="B222" i="3"/>
  <c r="B219" i="3"/>
  <c r="B218" i="3"/>
  <c r="B217" i="3"/>
  <c r="B216" i="3"/>
  <c r="B213" i="3"/>
  <c r="B212" i="3"/>
  <c r="B211" i="3"/>
  <c r="B210" i="3"/>
  <c r="B209" i="3"/>
  <c r="B208" i="3"/>
  <c r="B207" i="3"/>
  <c r="B206" i="3"/>
  <c r="B205" i="3"/>
  <c r="B204" i="3"/>
  <c r="B203" i="3"/>
  <c r="B202" i="3"/>
  <c r="B201" i="3"/>
  <c r="B198" i="3"/>
  <c r="B197" i="3"/>
  <c r="B196" i="3"/>
  <c r="B195" i="3"/>
  <c r="B194" i="3"/>
  <c r="B191" i="3"/>
  <c r="B190" i="3"/>
  <c r="B189" i="3"/>
  <c r="B188" i="3"/>
  <c r="B187" i="3"/>
  <c r="B184" i="3"/>
  <c r="B183" i="3"/>
  <c r="B182" i="3"/>
  <c r="B181" i="3"/>
  <c r="B180" i="3"/>
  <c r="B179" i="3"/>
  <c r="B178" i="3"/>
  <c r="B177" i="3"/>
  <c r="B176" i="3"/>
  <c r="B175" i="3"/>
  <c r="B174" i="3"/>
  <c r="B173" i="3"/>
  <c r="B172" i="3"/>
  <c r="B168" i="3"/>
  <c r="B167" i="3"/>
  <c r="B166" i="3"/>
  <c r="B165" i="3"/>
  <c r="B164" i="3"/>
  <c r="B163" i="3"/>
  <c r="B162" i="3"/>
  <c r="B161" i="3"/>
  <c r="B160" i="3"/>
  <c r="B155" i="3"/>
  <c r="B154" i="3"/>
  <c r="B153" i="3"/>
  <c r="B152" i="3"/>
  <c r="B151" i="3"/>
  <c r="B150" i="3"/>
  <c r="B149" i="3"/>
  <c r="B148" i="3"/>
  <c r="B147" i="3"/>
  <c r="B146" i="3"/>
  <c r="B145" i="3"/>
  <c r="B144" i="3"/>
  <c r="B142" i="3"/>
  <c r="B139" i="3"/>
  <c r="B138" i="3"/>
  <c r="B137" i="3"/>
  <c r="B136" i="3"/>
  <c r="B135" i="3"/>
  <c r="B134" i="3"/>
  <c r="B131" i="3"/>
  <c r="B130" i="3"/>
  <c r="B129" i="3"/>
  <c r="B128" i="3"/>
  <c r="B127" i="3"/>
  <c r="B124" i="3"/>
  <c r="B123" i="3"/>
  <c r="B122" i="3"/>
  <c r="B121" i="3"/>
  <c r="B120" i="3"/>
  <c r="B119" i="3"/>
  <c r="B116" i="3"/>
  <c r="B115" i="3"/>
  <c r="B114" i="3"/>
  <c r="B113" i="3"/>
  <c r="B112" i="3"/>
  <c r="B111" i="3"/>
  <c r="B110" i="3"/>
  <c r="B109" i="3"/>
  <c r="B108" i="3"/>
  <c r="B107" i="3"/>
  <c r="B106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C287" i="3"/>
  <c r="C274" i="3" l="1"/>
  <c r="C280" i="3"/>
  <c r="C284" i="3"/>
  <c r="C278" i="3"/>
  <c r="C282" i="3"/>
  <c r="C288" i="3"/>
  <c r="C273" i="3"/>
  <c r="C279" i="3"/>
  <c r="C283" i="3"/>
  <c r="C289" i="3"/>
  <c r="C275" i="3"/>
  <c r="C281" i="3"/>
  <c r="C202" i="3"/>
  <c r="C206" i="3"/>
  <c r="C210" i="3"/>
  <c r="C216" i="3"/>
  <c r="C203" i="3"/>
  <c r="C207" i="3"/>
  <c r="C211" i="3"/>
  <c r="C217" i="3"/>
  <c r="C204" i="3"/>
  <c r="C208" i="3"/>
  <c r="C212" i="3"/>
  <c r="C218" i="3"/>
  <c r="C201" i="3"/>
  <c r="C205" i="3"/>
  <c r="C209" i="3"/>
  <c r="C213" i="3"/>
  <c r="C219" i="3"/>
  <c r="B159" i="3"/>
  <c r="C159" i="3" s="1"/>
  <c r="G64" i="4"/>
  <c r="C224" i="3"/>
  <c r="C226" i="3"/>
  <c r="C223" i="3"/>
  <c r="C222" i="3"/>
  <c r="C225" i="3"/>
  <c r="C173" i="3"/>
  <c r="C181" i="3"/>
  <c r="C191" i="3"/>
  <c r="C177" i="3"/>
  <c r="C187" i="3"/>
  <c r="C197" i="3"/>
  <c r="C188" i="3"/>
  <c r="C169" i="3"/>
  <c r="C190" i="3"/>
  <c r="C172" i="3"/>
  <c r="C196" i="3"/>
  <c r="C176" i="3"/>
  <c r="C182" i="3"/>
  <c r="C183" i="3"/>
  <c r="C189" i="3"/>
  <c r="C174" i="3"/>
  <c r="C175" i="3"/>
  <c r="C179" i="3"/>
  <c r="C198" i="3"/>
  <c r="C178" i="3"/>
  <c r="C180" i="3"/>
  <c r="C184" i="3"/>
  <c r="C194" i="3"/>
  <c r="C195" i="3"/>
  <c r="C146" i="3"/>
  <c r="C154" i="3"/>
  <c r="C164" i="3"/>
  <c r="C150" i="3"/>
  <c r="C160" i="3"/>
  <c r="C168" i="3"/>
  <c r="C165" i="3"/>
  <c r="C155" i="3"/>
  <c r="C158" i="3"/>
  <c r="C167" i="3"/>
  <c r="C149" i="3"/>
  <c r="C147" i="3"/>
  <c r="C161" i="3"/>
  <c r="C145" i="3"/>
  <c r="C152" i="3"/>
  <c r="C151" i="3"/>
  <c r="C143" i="3"/>
  <c r="C153" i="3"/>
  <c r="C162" i="3"/>
  <c r="C144" i="3"/>
  <c r="C166" i="3"/>
  <c r="C148" i="3"/>
  <c r="C163" i="3"/>
  <c r="C142" i="3"/>
  <c r="G50" i="4"/>
  <c r="C104" i="3"/>
  <c r="C108" i="3"/>
  <c r="C138" i="3"/>
  <c r="C88" i="3"/>
  <c r="C92" i="3"/>
  <c r="C96" i="3"/>
  <c r="C87" i="3"/>
  <c r="C105" i="3"/>
  <c r="C101" i="3"/>
  <c r="C93" i="3"/>
  <c r="C109" i="3"/>
  <c r="C130" i="3"/>
  <c r="C120" i="3"/>
  <c r="C135" i="3"/>
  <c r="C90" i="3"/>
  <c r="C102" i="3"/>
  <c r="C123" i="3"/>
  <c r="C113" i="3"/>
  <c r="C99" i="3"/>
  <c r="C91" i="3"/>
  <c r="C107" i="3"/>
  <c r="C128" i="3"/>
  <c r="C116" i="3"/>
  <c r="C100" i="3"/>
  <c r="C112" i="3"/>
  <c r="C131" i="3"/>
  <c r="C121" i="3"/>
  <c r="C97" i="3"/>
  <c r="C89" i="3"/>
  <c r="C103" i="3"/>
  <c r="C124" i="3"/>
  <c r="C114" i="3"/>
  <c r="C139" i="3"/>
  <c r="C98" i="3"/>
  <c r="C110" i="3"/>
  <c r="C129" i="3"/>
  <c r="C119" i="3"/>
  <c r="C95" i="3"/>
  <c r="C111" i="3"/>
  <c r="C134" i="3"/>
  <c r="C122" i="3"/>
  <c r="C137" i="3"/>
  <c r="C94" i="3"/>
  <c r="C106" i="3"/>
  <c r="C127" i="3"/>
  <c r="C115" i="3"/>
  <c r="C136" i="3"/>
  <c r="A44" i="3"/>
  <c r="A28" i="3"/>
  <c r="G123" i="4" l="1"/>
  <c r="G124" i="4"/>
  <c r="G125" i="4"/>
  <c r="G126" i="4"/>
  <c r="G127" i="4"/>
  <c r="G129" i="4"/>
  <c r="G130" i="4"/>
  <c r="G131" i="4"/>
  <c r="G132" i="4"/>
  <c r="G133" i="4"/>
  <c r="G135" i="4"/>
  <c r="G136" i="4"/>
  <c r="G137" i="4"/>
  <c r="G138" i="4"/>
  <c r="G139" i="4"/>
  <c r="G141" i="4"/>
  <c r="G142" i="4"/>
  <c r="G143" i="4"/>
  <c r="G144" i="4"/>
  <c r="G145" i="4"/>
  <c r="G147" i="4"/>
  <c r="G148" i="4"/>
  <c r="G149" i="4"/>
  <c r="G150" i="4"/>
  <c r="G151" i="4"/>
  <c r="G153" i="4"/>
  <c r="G154" i="4"/>
  <c r="G155" i="4"/>
  <c r="G156" i="4"/>
  <c r="G157" i="4"/>
  <c r="G118" i="4"/>
  <c r="G119" i="4"/>
  <c r="G120" i="4"/>
  <c r="G121" i="4"/>
  <c r="G113" i="4"/>
  <c r="G114" i="4"/>
  <c r="G115" i="4"/>
  <c r="G116" i="4"/>
  <c r="G117" i="4"/>
  <c r="G96" i="4"/>
  <c r="G97" i="4"/>
  <c r="G98" i="4"/>
  <c r="G99" i="4"/>
  <c r="G101" i="4"/>
  <c r="G102" i="4"/>
  <c r="G103" i="4"/>
  <c r="G104" i="4"/>
  <c r="G105" i="4"/>
  <c r="G106" i="4"/>
  <c r="G107" i="4"/>
  <c r="G108" i="4"/>
  <c r="G109" i="4"/>
  <c r="G110" i="4"/>
  <c r="G111" i="4"/>
  <c r="G112" i="4"/>
  <c r="G91" i="4"/>
  <c r="G92" i="4"/>
  <c r="G93" i="4"/>
  <c r="G94" i="4"/>
  <c r="G66" i="4"/>
  <c r="G67" i="4"/>
  <c r="G68" i="4"/>
  <c r="G69" i="4"/>
  <c r="G70" i="4"/>
  <c r="G71" i="4"/>
  <c r="G72" i="4"/>
  <c r="G73" i="4"/>
  <c r="G74" i="4"/>
  <c r="G78" i="4"/>
  <c r="G79" i="4"/>
  <c r="G80" i="4"/>
  <c r="G81" i="4"/>
  <c r="G82" i="4"/>
  <c r="G83" i="4"/>
  <c r="G84" i="4"/>
  <c r="G85" i="4"/>
  <c r="G86" i="4"/>
  <c r="G87" i="4"/>
  <c r="G88" i="4"/>
  <c r="G89" i="4"/>
  <c r="G152" i="4" l="1"/>
  <c r="G140" i="4"/>
  <c r="G128" i="4"/>
  <c r="G122" i="4"/>
  <c r="G146" i="4"/>
  <c r="G134" i="4"/>
  <c r="G95" i="4"/>
  <c r="G90" i="4"/>
  <c r="G77" i="4"/>
  <c r="G52" i="4"/>
  <c r="G53" i="4"/>
  <c r="G54" i="4"/>
  <c r="G55" i="4"/>
  <c r="G56" i="4"/>
  <c r="G57" i="4"/>
  <c r="G58" i="4"/>
  <c r="G59" i="4"/>
  <c r="G60" i="4"/>
  <c r="G61" i="4"/>
  <c r="G62" i="4"/>
  <c r="G63" i="4"/>
  <c r="G43" i="4"/>
  <c r="G44" i="4"/>
  <c r="G45" i="4"/>
  <c r="G46" i="4"/>
  <c r="G47" i="4"/>
  <c r="G20" i="4" l="1"/>
  <c r="G38" i="4"/>
  <c r="G39" i="4"/>
  <c r="G40" i="4"/>
  <c r="G41" i="4"/>
  <c r="G33" i="4"/>
  <c r="G34" i="4"/>
  <c r="G35" i="4"/>
  <c r="G36" i="4"/>
  <c r="G22" i="4"/>
  <c r="G23" i="4"/>
  <c r="G24" i="4"/>
  <c r="G25" i="4"/>
  <c r="G26" i="4"/>
  <c r="G27" i="4"/>
  <c r="G28" i="4"/>
  <c r="G29" i="4"/>
  <c r="G30" i="4"/>
  <c r="G4" i="4"/>
  <c r="G5" i="4"/>
  <c r="G6" i="4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B33" i="3" l="1"/>
  <c r="F48" i="4" l="1"/>
  <c r="G65" i="4"/>
  <c r="F49" i="4"/>
  <c r="G42" i="4"/>
  <c r="G37" i="4"/>
  <c r="G31" i="4"/>
  <c r="G21" i="4"/>
  <c r="G3" i="4"/>
  <c r="G184" i="4"/>
  <c r="G185" i="4"/>
  <c r="G173" i="4"/>
  <c r="G174" i="4"/>
  <c r="G163" i="4"/>
  <c r="G164" i="4"/>
  <c r="G167" i="4"/>
  <c r="G168" i="4"/>
  <c r="G169" i="4"/>
  <c r="G170" i="4"/>
  <c r="G171" i="4"/>
  <c r="G172" i="4" l="1"/>
  <c r="G165" i="4"/>
  <c r="G183" i="4"/>
  <c r="G91" i="1"/>
  <c r="G92" i="1"/>
  <c r="G93" i="1"/>
  <c r="A266" i="3" l="1"/>
  <c r="A269" i="3"/>
  <c r="A268" i="3"/>
  <c r="A267" i="3"/>
  <c r="G162" i="4" l="1"/>
  <c r="B269" i="3" l="1"/>
  <c r="B268" i="3"/>
  <c r="B267" i="3"/>
  <c r="B266" i="3"/>
  <c r="B255" i="3"/>
  <c r="B15" i="3" l="1"/>
  <c r="C269" i="3"/>
  <c r="C267" i="3"/>
  <c r="C268" i="3"/>
  <c r="C266" i="3"/>
  <c r="F141" i="1"/>
  <c r="F142" i="1"/>
  <c r="F144" i="1"/>
  <c r="F145" i="1"/>
  <c r="F147" i="1"/>
  <c r="F148" i="1"/>
  <c r="F150" i="1"/>
  <c r="F151" i="1"/>
  <c r="F139" i="1"/>
  <c r="F146" i="1" l="1"/>
  <c r="F143" i="1"/>
  <c r="F140" i="1"/>
  <c r="F149" i="1"/>
  <c r="F58" i="1"/>
  <c r="A262" i="3" l="1"/>
  <c r="F110" i="1"/>
  <c r="B262" i="3"/>
  <c r="F109" i="1"/>
  <c r="F108" i="1"/>
  <c r="A263" i="3"/>
  <c r="A261" i="3"/>
  <c r="A260" i="3"/>
  <c r="A257" i="3"/>
  <c r="A23" i="3"/>
  <c r="A24" i="3"/>
  <c r="A25" i="3"/>
  <c r="A22" i="3"/>
  <c r="A66" i="3"/>
  <c r="A67" i="3"/>
  <c r="A68" i="3"/>
  <c r="A71" i="3"/>
  <c r="A72" i="3"/>
  <c r="A73" i="3"/>
  <c r="A76" i="3"/>
  <c r="A77" i="3"/>
  <c r="A78" i="3"/>
  <c r="A81" i="3"/>
  <c r="A82" i="3"/>
  <c r="A83" i="3"/>
  <c r="A70" i="3"/>
  <c r="A75" i="3"/>
  <c r="A80" i="3"/>
  <c r="A62" i="3"/>
  <c r="A63" i="3"/>
  <c r="A61" i="3"/>
  <c r="A54" i="3"/>
  <c r="A55" i="3"/>
  <c r="A56" i="3"/>
  <c r="A57" i="3"/>
  <c r="A58" i="3"/>
  <c r="A53" i="3"/>
  <c r="B25" i="3"/>
  <c r="B66" i="3"/>
  <c r="B67" i="3"/>
  <c r="B68" i="3"/>
  <c r="B71" i="3"/>
  <c r="B72" i="3"/>
  <c r="B73" i="3"/>
  <c r="B76" i="3"/>
  <c r="B77" i="3"/>
  <c r="B78" i="3"/>
  <c r="B81" i="3"/>
  <c r="B82" i="3"/>
  <c r="B83" i="3"/>
  <c r="B54" i="3"/>
  <c r="B55" i="3"/>
  <c r="B56" i="3"/>
  <c r="B57" i="3"/>
  <c r="B58" i="3"/>
  <c r="B61" i="3"/>
  <c r="B22" i="3" l="1"/>
  <c r="C262" i="3"/>
  <c r="B23" i="3"/>
  <c r="B24" i="3"/>
  <c r="B257" i="3"/>
  <c r="C257" i="3" s="1"/>
  <c r="B263" i="3"/>
  <c r="C263" i="3" s="1"/>
  <c r="B261" i="3"/>
  <c r="C261" i="3" s="1"/>
  <c r="B260" i="3"/>
  <c r="C260" i="3" s="1"/>
  <c r="B62" i="3"/>
  <c r="B63" i="3"/>
  <c r="A35" i="3" l="1"/>
  <c r="A36" i="3"/>
  <c r="A34" i="3"/>
  <c r="A33" i="3"/>
  <c r="A29" i="3"/>
  <c r="A30" i="3"/>
  <c r="A27" i="3"/>
  <c r="A42" i="3" l="1"/>
  <c r="A43" i="3"/>
  <c r="A45" i="3"/>
  <c r="A46" i="3"/>
  <c r="A47" i="3"/>
  <c r="A48" i="3"/>
  <c r="A49" i="3"/>
  <c r="A50" i="3"/>
  <c r="A51" i="3"/>
  <c r="A18" i="3"/>
  <c r="A19" i="3"/>
  <c r="C22" i="3" l="1"/>
  <c r="C23" i="3"/>
  <c r="C24" i="3"/>
  <c r="C25" i="3"/>
  <c r="C81" i="3"/>
  <c r="C68" i="3"/>
  <c r="C82" i="3"/>
  <c r="C67" i="3"/>
  <c r="C73" i="3"/>
  <c r="C76" i="3"/>
  <c r="C77" i="3"/>
  <c r="C66" i="3"/>
  <c r="C71" i="3"/>
  <c r="C78" i="3"/>
  <c r="C83" i="3"/>
  <c r="C72" i="3"/>
  <c r="C63" i="3"/>
  <c r="C61" i="3"/>
  <c r="C54" i="3"/>
  <c r="C58" i="3"/>
  <c r="C55" i="3"/>
  <c r="C62" i="3"/>
  <c r="C56" i="3"/>
  <c r="C57" i="3"/>
  <c r="B36" i="3"/>
  <c r="C36" i="3" s="1"/>
  <c r="B35" i="3"/>
  <c r="C35" i="3" s="1"/>
  <c r="B34" i="3"/>
  <c r="C34" i="3" s="1"/>
  <c r="B30" i="3"/>
  <c r="C30" i="3" s="1"/>
  <c r="B29" i="3"/>
  <c r="C29" i="3" s="1"/>
  <c r="B28" i="3"/>
  <c r="C28" i="3" s="1"/>
  <c r="B44" i="3"/>
  <c r="C44" i="3" s="1"/>
  <c r="B51" i="3"/>
  <c r="C51" i="3" s="1"/>
  <c r="B50" i="3"/>
  <c r="C50" i="3" s="1"/>
  <c r="B49" i="3"/>
  <c r="C49" i="3" s="1"/>
  <c r="B48" i="3"/>
  <c r="C48" i="3" s="1"/>
  <c r="B47" i="3"/>
  <c r="C47" i="3" s="1"/>
  <c r="B46" i="3"/>
  <c r="C46" i="3" s="1"/>
  <c r="B45" i="3"/>
  <c r="C45" i="3" s="1"/>
  <c r="B43" i="3"/>
  <c r="C43" i="3" s="1"/>
  <c r="B42" i="3"/>
  <c r="C42" i="3" s="1"/>
  <c r="B19" i="3"/>
  <c r="C19" i="3" s="1"/>
  <c r="B18" i="3"/>
  <c r="C18" i="3" s="1"/>
  <c r="F113" i="1"/>
  <c r="F115" i="1"/>
  <c r="F117" i="1"/>
  <c r="F119" i="1"/>
  <c r="F121" i="1"/>
  <c r="F123" i="1"/>
  <c r="F125" i="1"/>
  <c r="F127" i="1"/>
  <c r="F129" i="1"/>
  <c r="F131" i="1"/>
  <c r="F133" i="1"/>
  <c r="F135" i="1"/>
  <c r="F137" i="1"/>
  <c r="F132" i="1"/>
  <c r="F120" i="1"/>
  <c r="F116" i="1"/>
  <c r="F106" i="1"/>
  <c r="F107" i="1"/>
  <c r="C33" i="3" l="1"/>
  <c r="F77" i="1"/>
  <c r="F152" i="1"/>
  <c r="F164" i="1"/>
  <c r="F155" i="1"/>
  <c r="F158" i="1"/>
  <c r="F161" i="1"/>
  <c r="F124" i="1"/>
  <c r="F128" i="1"/>
  <c r="F136" i="1"/>
  <c r="F114" i="1"/>
  <c r="F112" i="1"/>
  <c r="F118" i="1"/>
  <c r="F122" i="1"/>
  <c r="F126" i="1"/>
  <c r="F130" i="1"/>
  <c r="F134" i="1"/>
  <c r="F138" i="1"/>
  <c r="F87" i="1"/>
  <c r="F97" i="1"/>
  <c r="F98" i="1"/>
  <c r="F100" i="1"/>
  <c r="F101" i="1"/>
  <c r="F103" i="1"/>
  <c r="F104" i="1"/>
  <c r="F45" i="1"/>
  <c r="F46" i="1"/>
  <c r="F48" i="1"/>
  <c r="F49" i="1"/>
  <c r="F50" i="1"/>
  <c r="F51" i="1"/>
  <c r="F53" i="1"/>
  <c r="F54" i="1"/>
  <c r="F56" i="1"/>
  <c r="F57" i="1"/>
  <c r="F59" i="1"/>
  <c r="F60" i="1"/>
  <c r="F61" i="1"/>
  <c r="F63" i="1"/>
  <c r="F64" i="1"/>
  <c r="F66" i="1"/>
  <c r="F67" i="1"/>
  <c r="F69" i="1"/>
  <c r="F70" i="1"/>
  <c r="F72" i="1"/>
  <c r="F73" i="1"/>
  <c r="F75" i="1"/>
  <c r="F76" i="1"/>
  <c r="F78" i="1"/>
  <c r="F79" i="1"/>
  <c r="F80" i="1"/>
  <c r="F82" i="1"/>
  <c r="F83" i="1"/>
  <c r="F85" i="1"/>
  <c r="F86" i="1"/>
  <c r="F42" i="1"/>
  <c r="F43" i="1"/>
  <c r="F52" i="1" l="1"/>
  <c r="F105" i="1"/>
  <c r="F84" i="1"/>
  <c r="F99" i="1"/>
  <c r="F68" i="1"/>
  <c r="F38" i="1"/>
  <c r="F81" i="1"/>
  <c r="F65" i="1"/>
  <c r="F41" i="1"/>
  <c r="F71" i="1"/>
  <c r="F55" i="1"/>
  <c r="F47" i="1"/>
  <c r="F74" i="1"/>
  <c r="F62" i="1"/>
  <c r="F102" i="1"/>
  <c r="F96" i="1"/>
  <c r="F44" i="1"/>
  <c r="F22" i="1" l="1"/>
  <c r="F23" i="1"/>
  <c r="F24" i="1"/>
  <c r="F25" i="1"/>
  <c r="F26" i="1"/>
  <c r="F27" i="1"/>
  <c r="F28" i="1"/>
  <c r="F29" i="1"/>
  <c r="F30" i="1"/>
  <c r="F31" i="1"/>
  <c r="F33" i="1"/>
  <c r="F34" i="1"/>
  <c r="F35" i="1"/>
  <c r="F36" i="1"/>
  <c r="F37" i="1"/>
  <c r="F16" i="1"/>
  <c r="F17" i="1"/>
  <c r="F19" i="1"/>
  <c r="F20" i="1"/>
  <c r="F10" i="1"/>
  <c r="F11" i="1"/>
  <c r="F13" i="1"/>
  <c r="F14" i="1"/>
  <c r="F4" i="1"/>
  <c r="F5" i="1"/>
  <c r="F7" i="1"/>
  <c r="F8" i="1"/>
  <c r="F32" i="1" l="1"/>
  <c r="F12" i="1"/>
  <c r="F15" i="1"/>
  <c r="F18" i="1"/>
  <c r="F21" i="1"/>
  <c r="F6" i="1"/>
  <c r="F3" i="1"/>
  <c r="F9" i="1"/>
</calcChain>
</file>

<file path=xl/sharedStrings.xml><?xml version="1.0" encoding="utf-8"?>
<sst xmlns="http://schemas.openxmlformats.org/spreadsheetml/2006/main" count="1039" uniqueCount="383">
  <si>
    <t>gender</t>
  </si>
  <si>
    <t>da_disabled</t>
  </si>
  <si>
    <t>da_migrant</t>
  </si>
  <si>
    <t>da_minority</t>
  </si>
  <si>
    <t>da_other_disadvantage</t>
  </si>
  <si>
    <t>da_resident</t>
  </si>
  <si>
    <t>edu_attainment_school</t>
  </si>
  <si>
    <t>edu_attainment_vocational</t>
  </si>
  <si>
    <t>hh_dependentchildren</t>
  </si>
  <si>
    <t>hh_employed</t>
  </si>
  <si>
    <t>hh_singleparent_depended</t>
  </si>
  <si>
    <t>lm_employment_category_employed</t>
  </si>
  <si>
    <t>lm_employment_category_inactive</t>
  </si>
  <si>
    <t>lm_employment_category_lookingforwork</t>
  </si>
  <si>
    <t>lm_employment_category_selfemployed</t>
  </si>
  <si>
    <t>lm_employment_category_underemployed</t>
  </si>
  <si>
    <t>new_job_or_self_employed</t>
  </si>
  <si>
    <t>new_job_search</t>
  </si>
  <si>
    <t>school_job_education</t>
  </si>
  <si>
    <t>status_end_measure</t>
  </si>
  <si>
    <t>age</t>
  </si>
  <si>
    <t>CO01</t>
  </si>
  <si>
    <t>CO02</t>
  </si>
  <si>
    <t>CO03</t>
  </si>
  <si>
    <t>CO04</t>
  </si>
  <si>
    <t>CO05</t>
  </si>
  <si>
    <t>CO06</t>
  </si>
  <si>
    <t>CO07</t>
  </si>
  <si>
    <t>CO08</t>
  </si>
  <si>
    <t>CO09</t>
  </si>
  <si>
    <t>CO10</t>
  </si>
  <si>
    <t>CO11</t>
  </si>
  <si>
    <t>CO12</t>
  </si>
  <si>
    <t>CO13</t>
  </si>
  <si>
    <t>CO14</t>
  </si>
  <si>
    <t>CO15</t>
  </si>
  <si>
    <t>CO16</t>
  </si>
  <si>
    <t>CO17</t>
  </si>
  <si>
    <t>CO18</t>
  </si>
  <si>
    <t>CR01</t>
  </si>
  <si>
    <t>CR02</t>
  </si>
  <si>
    <t>CR03</t>
  </si>
  <si>
    <t>CR04</t>
  </si>
  <si>
    <t>CR05</t>
  </si>
  <si>
    <t>Name</t>
  </si>
  <si>
    <t>weiblich</t>
  </si>
  <si>
    <t>männlich</t>
  </si>
  <si>
    <t>Geschlecht</t>
  </si>
  <si>
    <t>keine Angabe</t>
  </si>
  <si>
    <t>Nein</t>
  </si>
  <si>
    <t>Ja</t>
  </si>
  <si>
    <t>Anzahl</t>
  </si>
  <si>
    <t>Label</t>
  </si>
  <si>
    <t>Wert</t>
  </si>
  <si>
    <t>Bedeutung</t>
  </si>
  <si>
    <t>Prüfung</t>
  </si>
  <si>
    <t>(Noch) keine abgeschlossene Berufsausbildung</t>
  </si>
  <si>
    <t>(Fach-)Hochschulabschluss Master, Diplom-Universitätsstudiengang</t>
  </si>
  <si>
    <t>Promotion</t>
  </si>
  <si>
    <t>Fachhochschulabschluss Bachelor/Diplom, Meisterbrief oder  gleichwertiges Zertifikat</t>
  </si>
  <si>
    <t>(Noch) kein Schulabschluss und mindestens 4 Jahre eine Schule besucht</t>
  </si>
  <si>
    <t>(Noch) kein Schulabschluss und weniger als 4 Jahre eine Schule besucht</t>
  </si>
  <si>
    <t>Förderschulabschluss</t>
  </si>
  <si>
    <t>Hauptschulabschluss</t>
  </si>
  <si>
    <t>Mittlerer Schulabschluss (Realschulabschluss, Fachoberschulreife)</t>
  </si>
  <si>
    <t>Berufsgrundbildungsjahr (Anerkennung als 1. Ausbildungsjahr möglich)</t>
  </si>
  <si>
    <t xml:space="preserve">Abitur/Fachhochschulreife erworben auf dem 1. Bildungsweg </t>
  </si>
  <si>
    <t xml:space="preserve">Abitur/Fachhochschulreife erworben auf dem 2. Bildungsweg </t>
  </si>
  <si>
    <t>(Noch) kein Schulabschluss, Dauer des Schulbesuchs unbek.</t>
  </si>
  <si>
    <t>Arbeitslosengeld</t>
  </si>
  <si>
    <t>Nicht angegeben</t>
  </si>
  <si>
    <t>Ja, von der Agentur für Arbeit (Arbeitslosengeld)</t>
  </si>
  <si>
    <t>Ja, vom Jobcenter (Arbeitslosengeld II/Hartz IV)</t>
  </si>
  <si>
    <t>Ja, gleichzeitiger Bezug von Arbeitslosengeld I und Arbeitslosengeld II</t>
  </si>
  <si>
    <t>Arbeitslos</t>
  </si>
  <si>
    <t>Arbeitssuchend</t>
  </si>
  <si>
    <t>Erwerbstätig</t>
  </si>
  <si>
    <t>Geringfügig beschäftigt</t>
  </si>
  <si>
    <t>Selbständig</t>
  </si>
  <si>
    <t>Auszubildende im Betrieb</t>
  </si>
  <si>
    <t>Vollzeitstudent</t>
  </si>
  <si>
    <t>Nicht enthalten</t>
  </si>
  <si>
    <t>lm_employment_supportpurchased</t>
  </si>
  <si>
    <t>lm_employment_category_unemployed</t>
  </si>
  <si>
    <t>lm_employment_category_school</t>
  </si>
  <si>
    <t>lm_employment_category_education_enterprise</t>
  </si>
  <si>
    <t>lm_employment_category_education_school</t>
  </si>
  <si>
    <t>lm_employment_category_fulltime_student</t>
  </si>
  <si>
    <t>lm_employment_category_training</t>
  </si>
  <si>
    <t>Vorzeitig ausgetreten</t>
  </si>
  <si>
    <t>Arbeit aufgenommen oder selbstständig</t>
  </si>
  <si>
    <t>in schulischer/beruflicher Bildung</t>
  </si>
  <si>
    <t>neu arbeitsuchend</t>
  </si>
  <si>
    <t>Austritte</t>
  </si>
  <si>
    <t>Gemeinsame Indikatoren</t>
  </si>
  <si>
    <t>unter 20</t>
  </si>
  <si>
    <t>20 bis 29</t>
  </si>
  <si>
    <t>30 bis 39</t>
  </si>
  <si>
    <t>ab 40</t>
  </si>
  <si>
    <t>Eintritte</t>
  </si>
  <si>
    <t>Unterhaltsberechtigte Kinder</t>
  </si>
  <si>
    <t>Alleinerziehend</t>
  </si>
  <si>
    <t>Schwerbehindertenausweis</t>
  </si>
  <si>
    <t>anerkannte Minderheit</t>
  </si>
  <si>
    <t>Wohnlungslos</t>
  </si>
  <si>
    <t>Höchster Schulabschluss</t>
  </si>
  <si>
    <t>Höchster Berufsabschluss</t>
  </si>
  <si>
    <t>Eintrittsalter</t>
  </si>
  <si>
    <t>Anzahl der Teilnahmen</t>
  </si>
  <si>
    <t>Datenbestand vom</t>
  </si>
  <si>
    <t>Auswertung der Teilnehmenden im ESF-Programm</t>
  </si>
  <si>
    <t>Anzahl der Austritte</t>
  </si>
  <si>
    <t>Zeitraum bis</t>
  </si>
  <si>
    <t>absolut</t>
  </si>
  <si>
    <t>in %</t>
  </si>
  <si>
    <t>Programmübergreifend Austritt</t>
  </si>
  <si>
    <t>Programmübergreifend Eintritt</t>
  </si>
  <si>
    <t>Programmübergreifende Indikatoren</t>
  </si>
  <si>
    <t>Weitere Erwerbspersonen im HH</t>
  </si>
  <si>
    <t>Haushalts- und Erziehungssituation</t>
  </si>
  <si>
    <t>Soziale Benachteiligungen/individuelle Beeinträchtigungen</t>
  </si>
  <si>
    <t>Sonstige Benachteiligungen</t>
  </si>
  <si>
    <t>Angaben zur Auswertung</t>
  </si>
  <si>
    <t>Allgemeine ESF-Fragen zum Austritt</t>
  </si>
  <si>
    <t>Allgemeine ESF-Fragen zum Eintritt</t>
  </si>
  <si>
    <t>Weitere Angaben zum Status bei Eintritt</t>
  </si>
  <si>
    <t>Qualifizierung erhalten</t>
  </si>
  <si>
    <t>new_qualification</t>
  </si>
  <si>
    <t>Vollzeit erwerbstätig</t>
  </si>
  <si>
    <t>Teilzeit erwerbstätig</t>
  </si>
  <si>
    <t>born_germany</t>
  </si>
  <si>
    <t>Frage</t>
  </si>
  <si>
    <t>Kategorie / Filter</t>
  </si>
  <si>
    <t>In Deutschland geboren</t>
  </si>
  <si>
    <t>Migration</t>
  </si>
  <si>
    <t>Fragenfilter</t>
  </si>
  <si>
    <t>Zeitraum von</t>
  </si>
  <si>
    <t>Programmkürzel</t>
  </si>
  <si>
    <t>Allgemeinb. Schule</t>
  </si>
  <si>
    <t>In schulischer oder außerbetriebl. Ausb.</t>
  </si>
  <si>
    <t>Sonstigen Aus- und Weiterbildung</t>
  </si>
  <si>
    <t>Ergebnisindikator</t>
  </si>
  <si>
    <t>Outputindikator</t>
  </si>
  <si>
    <t>Nichterwerbstätige TN, die neu auf Arbeitsuche sind</t>
  </si>
  <si>
    <t>TN, die eine schulische/berufliche Bildung absolvieren</t>
  </si>
  <si>
    <t>TN, die einen Arbeitsplatz haben, einschließlich Selbständige</t>
  </si>
  <si>
    <t>TN, die eine Qualifizierung erlangen</t>
  </si>
  <si>
    <t>Benachteiligte TN, die auf Arbeitsuche sind, eine schulische/berufliche Bildung absolvieren, eine Qualifizierung erlangen, einen Arbeitsplatz haben, einschließlich Selbständige</t>
  </si>
  <si>
    <t>Erwerbsstatus</t>
  </si>
  <si>
    <t>Generierte ESF-Ergebnisinidkatoren</t>
  </si>
  <si>
    <t>Eltern(teil) nicht Deutschland geboren</t>
  </si>
  <si>
    <t>ESF-Indikator</t>
  </si>
  <si>
    <t>Teilnehmer/-innen, die erfolgreich eine Qualifizierung zur/m Elternbegleiter/-in abgeschlossen haben</t>
  </si>
  <si>
    <t>C1.2</t>
  </si>
  <si>
    <t>ja</t>
  </si>
  <si>
    <t>nein</t>
  </si>
  <si>
    <t>ec_new_qualification_ec</t>
  </si>
  <si>
    <t>Qualifizierung zum/zur Elternbegleiter/in</t>
  </si>
  <si>
    <t>Gründe für die vorzeitige Beendigung</t>
  </si>
  <si>
    <t>reason_for_cancel</t>
  </si>
  <si>
    <t>Stornierung vor Kursbeginn</t>
  </si>
  <si>
    <t>Teilnehmdende/r ist nicht erschienen zum Kursbeginn</t>
  </si>
  <si>
    <t>Unzufriedenheit mit den Qualifizierungsinhalten</t>
  </si>
  <si>
    <t>Persönliche Gründe (Umzug o.ä.)</t>
  </si>
  <si>
    <t>Sonstiges</t>
  </si>
  <si>
    <t>Das 3.Kursmodul endete früher als geplant</t>
  </si>
  <si>
    <t xml:space="preserve">Der/die Teilnehmende hat im Laufe der Qualifizierung den Kurs gewechselt </t>
  </si>
  <si>
    <t>ec_course_change</t>
  </si>
  <si>
    <t>person_federal_state</t>
  </si>
  <si>
    <t>Bundesland (Person)</t>
  </si>
  <si>
    <t>Baden-Württemberg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</si>
  <si>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</si>
  <si>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</si>
  <si>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</si>
  <si>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</si>
  <si>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</si>
  <si>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</si>
  <si>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</si>
  <si>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</si>
  <si>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</si>
  <si>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</si>
  <si>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</si>
  <si>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</si>
  <si>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</si>
  <si>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</si>
  <si>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</si>
  <si>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Bildungs- und Berufsabschluss</t>
  </si>
  <si>
    <t>Elternchance - Familien früh für Bildung gewinnen</t>
  </si>
  <si>
    <t>Kita</t>
  </si>
  <si>
    <t>Kita mit Familienzentrum</t>
  </si>
  <si>
    <t>Familienzentrum ohne Kita</t>
  </si>
  <si>
    <t>Familienbildungsstätte</t>
  </si>
  <si>
    <t>Mehrgenerationenhaus</t>
  </si>
  <si>
    <t>Grundschule</t>
  </si>
  <si>
    <t>Beratungsstelle</t>
  </si>
  <si>
    <t>Jugendamt</t>
  </si>
  <si>
    <t>Jugendhilfe / Hilfen zur Erziehung</t>
  </si>
  <si>
    <t>edu_familyeducation</t>
  </si>
  <si>
    <t>edu_familyeducation_rank</t>
  </si>
  <si>
    <t>Fachkraft</t>
  </si>
  <si>
    <t>Leiterin</t>
  </si>
  <si>
    <t>Fachberatung (z.B. Kita)</t>
  </si>
  <si>
    <t>Funktion</t>
  </si>
  <si>
    <t>edu_familyeducation_duration</t>
  </si>
  <si>
    <t>bis zu 10 Stunden</t>
  </si>
  <si>
    <t>mehr als 30 Stunden</t>
  </si>
  <si>
    <t>über 20 bis zu 30 Stunden</t>
  </si>
  <si>
    <t>über 10 bis zu 20 Stunden</t>
  </si>
  <si>
    <t>Wochenumfang</t>
  </si>
  <si>
    <t>Angebote bzw. Zusammenarbeit mit/in (Mehrfachn. möglich)</t>
  </si>
  <si>
    <t>Tätigkeit seit</t>
  </si>
  <si>
    <t>edu_familyeducation_since</t>
  </si>
  <si>
    <t>bis zu 3 Jahren</t>
  </si>
  <si>
    <t>3 bis zu 6 Jahren</t>
  </si>
  <si>
    <t>6 bis zu 10 Jahren</t>
  </si>
  <si>
    <t>10 bis zu 15 Jahren</t>
  </si>
  <si>
    <t>mehr als 15 Jahren</t>
  </si>
  <si>
    <t>Art des höchsten Abschlusses</t>
  </si>
  <si>
    <t>Berufsabschluss</t>
  </si>
  <si>
    <t>Studienabschluss</t>
  </si>
  <si>
    <t>Erzieher/in</t>
  </si>
  <si>
    <t>Logopäde/in</t>
  </si>
  <si>
    <t>Motopädagoge/in</t>
  </si>
  <si>
    <t>Trifft nicht zu</t>
  </si>
  <si>
    <t>Anderer Berufsabschluss</t>
  </si>
  <si>
    <t>Sonstiger Berufsabschluss im sozialen, psychologischen Bereich</t>
  </si>
  <si>
    <t>Hebamme/Entbindungspfleger</t>
  </si>
  <si>
    <t>Altenpfleger/in</t>
  </si>
  <si>
    <t>Gesundheits- und Krankenpfleger/in</t>
  </si>
  <si>
    <t>Sozialpädagogische/r Assistent/in Kinderpfleger/in</t>
  </si>
  <si>
    <t>Sozialassistent/in</t>
  </si>
  <si>
    <t>Heilerziehungspfleger/in</t>
  </si>
  <si>
    <t>Heilpädagoge/in</t>
  </si>
  <si>
    <t>edu_attainment_vocational_others</t>
  </si>
  <si>
    <t>edu_attainment_vocational_others2</t>
  </si>
  <si>
    <t>Frühpädagogik</t>
  </si>
  <si>
    <t>Erziehungswissenschaften</t>
  </si>
  <si>
    <t>Soziale Arbeit</t>
  </si>
  <si>
    <t>Sozialpädagogik</t>
  </si>
  <si>
    <t>Sozialwissenschaften</t>
  </si>
  <si>
    <t>Bildungswissenschaften</t>
  </si>
  <si>
    <t>Lehramt</t>
  </si>
  <si>
    <t>Pädagogik</t>
  </si>
  <si>
    <t>Anderes Studium</t>
  </si>
  <si>
    <t>Sprachkenntnisse</t>
  </si>
  <si>
    <t>languages_native</t>
  </si>
  <si>
    <t>Keine Angabe</t>
  </si>
  <si>
    <t>Afrikaans</t>
  </si>
  <si>
    <t>Englisch</t>
  </si>
  <si>
    <t>Finnisch</t>
  </si>
  <si>
    <t>Französisch</t>
  </si>
  <si>
    <t>Griechisch</t>
  </si>
  <si>
    <t>Hebräisch</t>
  </si>
  <si>
    <t>Hindi</t>
  </si>
  <si>
    <t>Irisch</t>
  </si>
  <si>
    <t>Isi-Swazi</t>
  </si>
  <si>
    <t>Isländisch</t>
  </si>
  <si>
    <t>Italienisch</t>
  </si>
  <si>
    <t>Amharisch</t>
  </si>
  <si>
    <t>Japanisch</t>
  </si>
  <si>
    <t>Khmer</t>
  </si>
  <si>
    <t>Koreanisch</t>
  </si>
  <si>
    <t>Malaiisch</t>
  </si>
  <si>
    <t>Maltesisch</t>
  </si>
  <si>
    <t>Mongolisch</t>
  </si>
  <si>
    <t>Nepali</t>
  </si>
  <si>
    <t>Niederländisch</t>
  </si>
  <si>
    <t>Norwegisch</t>
  </si>
  <si>
    <t>Paschtu</t>
  </si>
  <si>
    <t>Arabisch</t>
  </si>
  <si>
    <t>Persisch</t>
  </si>
  <si>
    <t>Polnisch</t>
  </si>
  <si>
    <t>Portugiesisch</t>
  </si>
  <si>
    <t>Russisch</t>
  </si>
  <si>
    <t>Rumänisch</t>
  </si>
  <si>
    <t>Schwedisch</t>
  </si>
  <si>
    <t>Serbokroatisch</t>
  </si>
  <si>
    <t>Singhalesisch</t>
  </si>
  <si>
    <t>Somali</t>
  </si>
  <si>
    <t>Spanisch</t>
  </si>
  <si>
    <t>BahasaIndonesia</t>
  </si>
  <si>
    <t>Suaheli</t>
  </si>
  <si>
    <t>Thai</t>
  </si>
  <si>
    <t>Tschechisch</t>
  </si>
  <si>
    <t>Türkisch</t>
  </si>
  <si>
    <t>Ungarisch</t>
  </si>
  <si>
    <t>Urdu</t>
  </si>
  <si>
    <t>Vietnamesisch</t>
  </si>
  <si>
    <t>sonstige Sprache(n):</t>
  </si>
  <si>
    <t>48 Deutsch</t>
  </si>
  <si>
    <t>Bengali</t>
  </si>
  <si>
    <t>Birmanisch</t>
  </si>
  <si>
    <t>Bulgarisch</t>
  </si>
  <si>
    <t>Chinesisch</t>
  </si>
  <si>
    <t>Dänisch</t>
  </si>
  <si>
    <t>languages_secondary</t>
  </si>
  <si>
    <t>languages_tertiary</t>
  </si>
  <si>
    <t>Meine Angebote (Mehrfachn. möglich)</t>
  </si>
  <si>
    <t>occupation_edu</t>
  </si>
  <si>
    <t>unbekannt</t>
  </si>
  <si>
    <t>Mehrfachnennungen</t>
  </si>
  <si>
    <t>Geburtsvorbereitung</t>
  </si>
  <si>
    <t>Zielgruppe</t>
  </si>
  <si>
    <t>Eltern</t>
  </si>
  <si>
    <t>Kindern</t>
  </si>
  <si>
    <t>Eltern und Kindern</t>
  </si>
  <si>
    <t>Sonstige</t>
  </si>
  <si>
    <t>target_audience</t>
  </si>
  <si>
    <t>Alter der Kinder</t>
  </si>
  <si>
    <t>jünger als 3 Jahre</t>
  </si>
  <si>
    <t>3 Jahre und jünger als 6 Jahre</t>
  </si>
  <si>
    <t>6 Jahre und jünger als 14 Jahre</t>
  </si>
  <si>
    <t>trifft nicht zu</t>
  </si>
  <si>
    <t>target_audience_children</t>
  </si>
  <si>
    <t>Kooperationspartner: Summe aller Angaben (max. 3)</t>
  </si>
  <si>
    <t>Andere Träger/Einrichtungen der Familienbildung</t>
  </si>
  <si>
    <t>Migrationsberatung</t>
  </si>
  <si>
    <t>Sozialpädagogische Familienhilfe</t>
  </si>
  <si>
    <t>Verein</t>
  </si>
  <si>
    <t>sonstige (bitte eintragen)</t>
  </si>
  <si>
    <t>Beratungsstellen</t>
  </si>
  <si>
    <t>Familienzentrum</t>
  </si>
  <si>
    <t>Freie Träger</t>
  </si>
  <si>
    <t>Gesundheitsberufe (Ärzte, Hebammen, Therapeuten)</t>
  </si>
  <si>
    <t>Job Center</t>
  </si>
  <si>
    <t>Jugend- / Gesundheitsamt</t>
  </si>
  <si>
    <t>partner1</t>
  </si>
  <si>
    <t>Kooperationsformen: Summe aller Angaben (max. 3)</t>
  </si>
  <si>
    <t>Informationsaustausch</t>
  </si>
  <si>
    <t>(Gegenseitige) Vermittlung</t>
  </si>
  <si>
    <t>Koordinierung von Aktivitäten</t>
  </si>
  <si>
    <t>Gemeinsame Angebote/Aktivitäten</t>
  </si>
  <si>
    <t>partner1_coop</t>
  </si>
  <si>
    <t>Einzelberatung, Paar- und Familienberatung</t>
  </si>
  <si>
    <t>Vermittlung an weiterführende Beratungsangebote</t>
  </si>
  <si>
    <t>kollegiale Beratung von Fachkräften</t>
  </si>
  <si>
    <t>Feste, Flohmärkte, Ausflüge</t>
  </si>
  <si>
    <t>Eltern-Kind-Gruppen (z.B. Spielgruppe, Babymassage, PEKiP)</t>
  </si>
  <si>
    <t>Gesprächskreise (z.B. Eltern-Kind-Café), offene Treffs, Spiel- oder Bastelnachmittage</t>
  </si>
  <si>
    <t>Erziehungskurse oder andere feste Kurse</t>
  </si>
  <si>
    <t>Vorträge, Eltern-, Informationsabend</t>
  </si>
  <si>
    <t>Hausbesuche</t>
  </si>
  <si>
    <t>Begleitung von Eltern zu Ämtern, Schulen oder Beratungseinrichtungen</t>
  </si>
  <si>
    <t>Einzelgespräche mit Eltern</t>
  </si>
  <si>
    <t>information</t>
  </si>
  <si>
    <t>Häufigkeite der Zusammenarbeit nach Personengruppen</t>
  </si>
  <si>
    <t>Väter</t>
  </si>
  <si>
    <t>works_with_fathers</t>
  </si>
  <si>
    <t>nie</t>
  </si>
  <si>
    <t>selten</t>
  </si>
  <si>
    <t>manchmal</t>
  </si>
  <si>
    <t>oft</t>
  </si>
  <si>
    <t>sehr oft</t>
  </si>
  <si>
    <t>Alleinerziehende</t>
  </si>
  <si>
    <t>Familien in Einkommensarmut</t>
  </si>
  <si>
    <t>Bildungsbenachteiligte Familien</t>
  </si>
  <si>
    <t>Familien mit Migrationshintergrund</t>
  </si>
  <si>
    <t>works_with_pregnants</t>
  </si>
  <si>
    <t>works_with_singleparents</t>
  </si>
  <si>
    <t>works_with_poor</t>
  </si>
  <si>
    <t>works_with_lowedufamilies</t>
  </si>
  <si>
    <t>works_with_migrationfamilies</t>
  </si>
  <si>
    <t>ESF spezifisch</t>
  </si>
  <si>
    <t>In Elternzeit</t>
  </si>
  <si>
    <t>Stiftung  SPI</t>
  </si>
  <si>
    <t xml:space="preserve">BVJ/Berufsorientierungsjahr/Ausbildungsvorbereitungsjahr </t>
  </si>
  <si>
    <t>(Außer-)betriebliche Lehre/Ausbildung, Berufsfachschule, sonst. schulische BA</t>
  </si>
  <si>
    <t>Schwangere und werdende Eltern</t>
  </si>
  <si>
    <t>Programmspezifische Fragen zum Eintritt</t>
  </si>
  <si>
    <t>Sonderauswertung</t>
  </si>
  <si>
    <t>Sonstiges Studium im soz., psycholog. oder pädagog. Bereich</t>
  </si>
  <si>
    <t>partner2</t>
  </si>
  <si>
    <t>SUMMENAUSWERTUNG</t>
  </si>
  <si>
    <t>partner3</t>
  </si>
  <si>
    <t>partner2_coop</t>
  </si>
  <si>
    <t>partner3_coop</t>
  </si>
  <si>
    <t>Informationsquellen über das Angebot (Mehrfachn. möglich)</t>
  </si>
  <si>
    <t>Familienbildungsträger, der die Weiterqualifizierung anbietet (telefonisch,</t>
  </si>
  <si>
    <t>Gespräch mit Kolleg/innen, die die Weiterqualifizierung bereits gemacht haben</t>
  </si>
  <si>
    <t>Internet</t>
  </si>
  <si>
    <t>(Fach-)Presse</t>
  </si>
  <si>
    <t>Programmspezifische Fragen zum Austritt</t>
  </si>
  <si>
    <t>(V1.0n)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</si>
</sst>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6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9C0006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4"/>
      </patternFill>
    </fill>
    <fill>
      <patternFill patternType="solid">
        <fgColor theme="6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7CE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0" fontId="1" fillId="2" borderId="0" applyNumberFormat="0" applyBorder="0" applyAlignment="0" applyProtection="0"/>
    <xf numFmtId="9" fontId="4" fillId="0" borderId="0" applyFont="0" applyFill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5" fillId="10" borderId="0" applyNumberFormat="0" applyBorder="0" applyAlignment="0" applyProtection="0"/>
  </cellStyleXfs>
  <cellXfs count="58">
    <xf numFmtId="0" fontId="0" fillId="0" borderId="0" xfId="0"/>
    <xf numFmtId="0" fontId="2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Font="1" applyFill="1"/>
    <xf numFmtId="0" fontId="0" fillId="0" borderId="0" xfId="0" applyFont="1" applyFill="1" applyAlignment="1">
      <alignment horizontal="left"/>
    </xf>
    <xf numFmtId="0" fontId="0" fillId="0" borderId="0" xfId="1" applyFont="1" applyFill="1" applyAlignment="1">
      <alignment horizontal="right"/>
    </xf>
    <xf numFmtId="0" fontId="0" fillId="0" borderId="0" xfId="1" applyFont="1" applyFill="1"/>
    <xf numFmtId="0" fontId="0" fillId="0" borderId="0" xfId="1" applyFont="1" applyFill="1" applyAlignment="1">
      <alignment horizontal="left"/>
    </xf>
    <xf numFmtId="0" fontId="0" fillId="0" borderId="0" xfId="0" applyFont="1" applyFill="1" applyAlignment="1">
      <alignment horizontal="right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0" fillId="3" borderId="0" xfId="0" applyFill="1"/>
    <xf numFmtId="0" fontId="0" fillId="3" borderId="0" xfId="0" applyFont="1" applyFill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left"/>
    </xf>
    <xf numFmtId="0" fontId="2" fillId="3" borderId="0" xfId="0" applyFont="1" applyFill="1"/>
    <xf numFmtId="0" fontId="3" fillId="0" borderId="0" xfId="0" applyFont="1"/>
    <xf numFmtId="0" fontId="5" fillId="0" borderId="0" xfId="0" applyFont="1" applyAlignment="1"/>
    <xf numFmtId="164" fontId="0" fillId="0" borderId="0" xfId="2" applyNumberFormat="1" applyFont="1"/>
    <xf numFmtId="0" fontId="6" fillId="0" borderId="0" xfId="0" applyFont="1" applyAlignment="1">
      <alignment horizontal="right"/>
    </xf>
    <xf numFmtId="0" fontId="7" fillId="0" borderId="0" xfId="0" applyFont="1"/>
    <xf numFmtId="0" fontId="8" fillId="4" borderId="0" xfId="0" applyFont="1" applyFill="1"/>
    <xf numFmtId="0" fontId="0" fillId="0" borderId="0" xfId="0" applyFont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top"/>
    </xf>
    <xf numFmtId="0" fontId="0" fillId="3" borderId="0" xfId="0" applyFont="1" applyFill="1" applyAlignment="1">
      <alignment horizontal="left" vertical="top"/>
    </xf>
    <xf numFmtId="0" fontId="0" fillId="0" borderId="0" xfId="0" applyAlignment="1">
      <alignment horizontal="left" vertical="top"/>
    </xf>
    <xf numFmtId="0" fontId="9" fillId="5" borderId="0" xfId="0" applyFont="1" applyFill="1" applyAlignment="1">
      <alignment horizontal="left" vertical="top"/>
    </xf>
    <xf numFmtId="0" fontId="9" fillId="5" borderId="0" xfId="0" applyFont="1" applyFill="1" applyAlignment="1">
      <alignment horizontal="right"/>
    </xf>
    <xf numFmtId="0" fontId="9" fillId="5" borderId="0" xfId="0" applyFont="1" applyFill="1"/>
    <xf numFmtId="0" fontId="3" fillId="0" borderId="0" xfId="0" applyFont="1" applyFill="1"/>
    <xf numFmtId="0" fontId="9" fillId="5" borderId="0" xfId="0" applyFont="1" applyFill="1" applyAlignment="1">
      <alignment horizontal="left"/>
    </xf>
    <xf numFmtId="14" fontId="10" fillId="0" borderId="0" xfId="0" applyNumberFormat="1" applyFont="1"/>
    <xf numFmtId="0" fontId="8" fillId="4" borderId="0" xfId="0" applyFont="1" applyFill="1" applyAlignment="1">
      <alignment horizontal="center"/>
    </xf>
    <xf numFmtId="0" fontId="12" fillId="7" borderId="0" xfId="4" applyFont="1"/>
    <xf numFmtId="0" fontId="12" fillId="6" borderId="0" xfId="3" applyFont="1"/>
    <xf numFmtId="0" fontId="7" fillId="7" borderId="0" xfId="4" applyFont="1"/>
    <xf numFmtId="0" fontId="0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8" fillId="5" borderId="0" xfId="0" applyFont="1" applyFill="1" applyAlignment="1">
      <alignment horizontal="center"/>
    </xf>
    <xf numFmtId="0" fontId="13" fillId="0" borderId="0" xfId="0" applyFont="1"/>
    <xf numFmtId="0" fontId="0" fillId="8" borderId="0" xfId="0" applyFill="1"/>
    <xf numFmtId="0" fontId="0" fillId="0" borderId="0" xfId="0" applyFill="1"/>
    <xf numFmtId="0" fontId="2" fillId="9" borderId="0" xfId="0" applyFont="1" applyFill="1" applyAlignment="1">
      <alignment horizontal="left"/>
    </xf>
    <xf numFmtId="0" fontId="2" fillId="9" borderId="0" xfId="0" applyFont="1" applyFill="1"/>
    <xf numFmtId="0" fontId="0" fillId="9" borderId="0" xfId="0" applyFont="1" applyFill="1" applyAlignment="1">
      <alignment horizontal="left" vertical="top"/>
    </xf>
    <xf numFmtId="0" fontId="0" fillId="0" borderId="0" xfId="0" applyAlignment="1">
      <alignment vertical="center"/>
    </xf>
    <xf numFmtId="0" fontId="6" fillId="0" borderId="0" xfId="0" applyFont="1"/>
    <xf numFmtId="0" fontId="5" fillId="0" borderId="0" xfId="0" applyFont="1" applyBorder="1" applyAlignment="1"/>
    <xf numFmtId="0" fontId="14" fillId="0" borderId="0" xfId="0" applyFont="1" applyBorder="1" applyAlignment="1">
      <alignment vertical="top"/>
    </xf>
    <xf numFmtId="0" fontId="0" fillId="8" borderId="0" xfId="1" applyFont="1" applyFill="1"/>
    <xf numFmtId="0" fontId="0" fillId="8" borderId="0" xfId="1" applyFont="1" applyFill="1" applyAlignment="1">
      <alignment horizontal="right"/>
    </xf>
    <xf numFmtId="0" fontId="0" fillId="8" borderId="0" xfId="1" applyFont="1" applyFill="1" applyAlignment="1">
      <alignment horizontal="left"/>
    </xf>
    <xf numFmtId="0" fontId="0" fillId="8" borderId="0" xfId="0" applyFont="1" applyFill="1"/>
    <xf numFmtId="0" fontId="15" fillId="10" borderId="0" xfId="5"/>
    <xf numFmtId="0" fontId="5" fillId="0" borderId="0" xfId="0" applyFont="1" applyAlignment="1">
      <alignment horizontal="center"/>
    </xf>
    <xf numFmtId="0" fontId="8" fillId="5" borderId="0" xfId="0" applyFont="1" applyFill="1" applyAlignment="1">
      <alignment horizontal="center"/>
    </xf>
  </cellXfs>
  <cellStyles count="6">
    <cellStyle name="Akzent1" xfId="3" builtinId="29"/>
    <cellStyle name="Akzent3" xfId="4" builtinId="37"/>
    <cellStyle name="Neutral" xfId="1" builtinId="28"/>
    <cellStyle name="Prozent" xfId="2" builtinId="5"/>
    <cellStyle name="Schlecht" xfId="5" builtinId="27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Status</a:t>
            </a:r>
            <a:r>
              <a:rPr lang="de-DE" baseline="0"/>
              <a:t> bei Eintritt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(Überblick!$A$29:$A$30,Überblick!$A$33:$A$36)</c:f>
              <c:strCache>
                <c:ptCount val="6"/>
                <c:pt idx="0">
                  <c:v>Vollzeit erwerbstätig</c:v>
                </c:pt>
                <c:pt idx="1">
                  <c:v>Teilzeit erwerbstätig</c:v>
                </c:pt>
                <c:pt idx="2">
                  <c:v>Arbeitssuchend</c:v>
                </c:pt>
                <c:pt idx="3">
                  <c:v>Geringfügig beschäftigt</c:v>
                </c:pt>
                <c:pt idx="4">
                  <c:v>Selbständig</c:v>
                </c:pt>
                <c:pt idx="5">
                  <c:v>In Elternzeit</c:v>
                </c:pt>
              </c:strCache>
            </c:strRef>
          </c:cat>
          <c:val>
            <c:numRef>
              <c:f>(Überblick!$C$29:$C$30,Überblick!$C$33:$C$36)</c:f>
              <c:numCache>
                <c:formatCode>0.0%</c:formatCode>
                <c:ptCount val="6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-25"/>
        <c:axId val="79876480"/>
        <c:axId val="79878016"/>
      </c:barChart>
      <c:catAx>
        <c:axId val="79876480"/>
        <c:scaling>
          <c:orientation val="maxMin"/>
        </c:scaling>
        <c:delete val="0"/>
        <c:axPos val="l"/>
        <c:majorTickMark val="none"/>
        <c:minorTickMark val="none"/>
        <c:tickLblPos val="nextTo"/>
        <c:crossAx val="79878016"/>
        <c:crosses val="autoZero"/>
        <c:auto val="1"/>
        <c:lblAlgn val="ctr"/>
        <c:lblOffset val="100"/>
        <c:noMultiLvlLbl val="0"/>
      </c:catAx>
      <c:valAx>
        <c:axId val="79878016"/>
        <c:scaling>
          <c:orientation val="minMax"/>
          <c:max val="1"/>
          <c:min val="0"/>
        </c:scaling>
        <c:delete val="0"/>
        <c:axPos val="t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0.0%" sourceLinked="1"/>
        <c:majorTickMark val="none"/>
        <c:minorTickMark val="none"/>
        <c:tickLblPos val="nextTo"/>
        <c:spPr>
          <a:ln w="9525">
            <a:noFill/>
          </a:ln>
        </c:spPr>
        <c:crossAx val="79876480"/>
        <c:crosses val="autoZero"/>
        <c:crossBetween val="between"/>
        <c:majorUnit val="0.2"/>
      </c:valAx>
      <c:spPr>
        <a:ln>
          <a:solidFill>
            <a:schemeClr val="accent1"/>
          </a:solidFill>
        </a:ln>
      </c:spPr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Häufigkeit der Zusammenarbeit</a:t>
            </a:r>
            <a:r>
              <a:rPr lang="de-DE" baseline="0"/>
              <a:t> Personengruppen</a:t>
            </a:r>
            <a:endParaRPr lang="de-DE"/>
          </a:p>
        </c:rich>
      </c:tx>
      <c:overlay val="0"/>
    </c:title>
    <c:autoTitleDeleted val="0"/>
    <c:plotArea>
      <c:layout/>
      <c:barChart>
        <c:barDir val="col"/>
        <c:grouping val="percentStacked"/>
        <c:varyColors val="0"/>
        <c:ser>
          <c:idx val="1"/>
          <c:order val="0"/>
          <c:tx>
            <c:strRef>
              <c:f>'EC-Ausw'!$E$123</c:f>
              <c:strCache>
                <c:ptCount val="1"/>
                <c:pt idx="0">
                  <c:v>nie</c:v>
                </c:pt>
              </c:strCache>
            </c:strRef>
          </c:tx>
          <c:invertIfNegative val="0"/>
          <c:cat>
            <c:strRef>
              <c:f>('EC-Ausw'!$B$122,'EC-Ausw'!$B$128,'EC-Ausw'!$B$134,'EC-Ausw'!$B$140,'EC-Ausw'!$B$146,'EC-Ausw'!$B$152)</c:f>
              <c:strCache>
                <c:ptCount val="6"/>
                <c:pt idx="0">
                  <c:v>Väter</c:v>
                </c:pt>
                <c:pt idx="1">
                  <c:v>Schwangere und werdende Eltern</c:v>
                </c:pt>
                <c:pt idx="2">
                  <c:v>Alleinerziehende</c:v>
                </c:pt>
                <c:pt idx="3">
                  <c:v>Familien in Einkommensarmut</c:v>
                </c:pt>
                <c:pt idx="4">
                  <c:v>Bildungsbenachteiligte Familien</c:v>
                </c:pt>
                <c:pt idx="5">
                  <c:v>Familien mit Migrationshintergrund</c:v>
                </c:pt>
              </c:strCache>
            </c:strRef>
          </c:cat>
          <c:val>
            <c:numRef>
              <c:f>('EC-Ausw'!$F$123,'EC-Ausw'!$F$129,'EC-Ausw'!$F$135,'EC-Ausw'!$F$141,'EC-Ausw'!$F$147,'EC-Ausw'!$F$153)</c:f>
              <c:numCache>
                <c:formatCode>General</c:formatCode>
                <c:ptCount val="6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</c:numCache>
            </c:numRef>
          </c:val>
        </c:ser>
        <c:ser>
          <c:idx val="2"/>
          <c:order val="1"/>
          <c:tx>
            <c:strRef>
              <c:f>'EC-Ausw'!$E$130</c:f>
              <c:strCache>
                <c:ptCount val="1"/>
                <c:pt idx="0">
                  <c:v>selten</c:v>
                </c:pt>
              </c:strCache>
            </c:strRef>
          </c:tx>
          <c:invertIfNegative val="0"/>
          <c:cat>
            <c:strRef>
              <c:f>('EC-Ausw'!$B$122,'EC-Ausw'!$B$128,'EC-Ausw'!$B$134,'EC-Ausw'!$B$140,'EC-Ausw'!$B$146,'EC-Ausw'!$B$152)</c:f>
              <c:strCache>
                <c:ptCount val="6"/>
                <c:pt idx="0">
                  <c:v>Väter</c:v>
                </c:pt>
                <c:pt idx="1">
                  <c:v>Schwangere und werdende Eltern</c:v>
                </c:pt>
                <c:pt idx="2">
                  <c:v>Alleinerziehende</c:v>
                </c:pt>
                <c:pt idx="3">
                  <c:v>Familien in Einkommensarmut</c:v>
                </c:pt>
                <c:pt idx="4">
                  <c:v>Bildungsbenachteiligte Familien</c:v>
                </c:pt>
                <c:pt idx="5">
                  <c:v>Familien mit Migrationshintergrund</c:v>
                </c:pt>
              </c:strCache>
            </c:strRef>
          </c:cat>
          <c:val>
            <c:numRef>
              <c:f>('EC-Ausw'!$F$124,'EC-Ausw'!$F$130,'EC-Ausw'!$F$136,'EC-Ausw'!$F$142,'EC-Ausw'!$F$148,'EC-Ausw'!$F$154)</c:f>
              <c:numCache>
                <c:formatCode>General</c:formatCode>
                <c:ptCount val="6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</c:numCache>
            </c:numRef>
          </c:val>
        </c:ser>
        <c:ser>
          <c:idx val="3"/>
          <c:order val="2"/>
          <c:tx>
            <c:strRef>
              <c:f>'EC-Ausw'!$E$125</c:f>
              <c:strCache>
                <c:ptCount val="1"/>
                <c:pt idx="0">
                  <c:v>manchmal</c:v>
                </c:pt>
              </c:strCache>
            </c:strRef>
          </c:tx>
          <c:invertIfNegative val="0"/>
          <c:cat>
            <c:strRef>
              <c:f>('EC-Ausw'!$B$122,'EC-Ausw'!$B$128,'EC-Ausw'!$B$134,'EC-Ausw'!$B$140,'EC-Ausw'!$B$146,'EC-Ausw'!$B$152)</c:f>
              <c:strCache>
                <c:ptCount val="6"/>
                <c:pt idx="0">
                  <c:v>Väter</c:v>
                </c:pt>
                <c:pt idx="1">
                  <c:v>Schwangere und werdende Eltern</c:v>
                </c:pt>
                <c:pt idx="2">
                  <c:v>Alleinerziehende</c:v>
                </c:pt>
                <c:pt idx="3">
                  <c:v>Familien in Einkommensarmut</c:v>
                </c:pt>
                <c:pt idx="4">
                  <c:v>Bildungsbenachteiligte Familien</c:v>
                </c:pt>
                <c:pt idx="5">
                  <c:v>Familien mit Migrationshintergrund</c:v>
                </c:pt>
              </c:strCache>
            </c:strRef>
          </c:cat>
          <c:val>
            <c:numRef>
              <c:f>('EC-Ausw'!$F$125,'EC-Ausw'!$F$131,'EC-Ausw'!$F$137,'EC-Ausw'!$F$143,'EC-Ausw'!$F$149,'EC-Ausw'!$F$155)</c:f>
              <c:numCache>
                <c:formatCode>General</c:formatCode>
                <c:ptCount val="6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</c:numCache>
            </c:numRef>
          </c:val>
        </c:ser>
        <c:ser>
          <c:idx val="4"/>
          <c:order val="3"/>
          <c:tx>
            <c:strRef>
              <c:f>'EC-Ausw'!$E$126</c:f>
              <c:strCache>
                <c:ptCount val="1"/>
                <c:pt idx="0">
                  <c:v>oft</c:v>
                </c:pt>
              </c:strCache>
            </c:strRef>
          </c:tx>
          <c:invertIfNegative val="0"/>
          <c:cat>
            <c:strRef>
              <c:f>('EC-Ausw'!$B$122,'EC-Ausw'!$B$128,'EC-Ausw'!$B$134,'EC-Ausw'!$B$140,'EC-Ausw'!$B$146,'EC-Ausw'!$B$152)</c:f>
              <c:strCache>
                <c:ptCount val="6"/>
                <c:pt idx="0">
                  <c:v>Väter</c:v>
                </c:pt>
                <c:pt idx="1">
                  <c:v>Schwangere und werdende Eltern</c:v>
                </c:pt>
                <c:pt idx="2">
                  <c:v>Alleinerziehende</c:v>
                </c:pt>
                <c:pt idx="3">
                  <c:v>Familien in Einkommensarmut</c:v>
                </c:pt>
                <c:pt idx="4">
                  <c:v>Bildungsbenachteiligte Familien</c:v>
                </c:pt>
                <c:pt idx="5">
                  <c:v>Familien mit Migrationshintergrund</c:v>
                </c:pt>
              </c:strCache>
            </c:strRef>
          </c:cat>
          <c:val>
            <c:numRef>
              <c:f>('EC-Ausw'!$F$126,'EC-Ausw'!$F$132,'EC-Ausw'!$F$138,'EC-Ausw'!$F$144,'EC-Ausw'!$F$150,'EC-Ausw'!$F$156)</c:f>
              <c:numCache>
                <c:formatCode>General</c:formatCode>
                <c:ptCount val="6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</c:numCache>
            </c:numRef>
          </c:val>
        </c:ser>
        <c:ser>
          <c:idx val="5"/>
          <c:order val="4"/>
          <c:tx>
            <c:strRef>
              <c:f>'EC-Ausw'!$E$127</c:f>
              <c:strCache>
                <c:ptCount val="1"/>
                <c:pt idx="0">
                  <c:v>sehr oft</c:v>
                </c:pt>
              </c:strCache>
            </c:strRef>
          </c:tx>
          <c:invertIfNegative val="0"/>
          <c:cat>
            <c:strRef>
              <c:f>('EC-Ausw'!$B$122,'EC-Ausw'!$B$128,'EC-Ausw'!$B$134,'EC-Ausw'!$B$140,'EC-Ausw'!$B$146,'EC-Ausw'!$B$152)</c:f>
              <c:strCache>
                <c:ptCount val="6"/>
                <c:pt idx="0">
                  <c:v>Väter</c:v>
                </c:pt>
                <c:pt idx="1">
                  <c:v>Schwangere und werdende Eltern</c:v>
                </c:pt>
                <c:pt idx="2">
                  <c:v>Alleinerziehende</c:v>
                </c:pt>
                <c:pt idx="3">
                  <c:v>Familien in Einkommensarmut</c:v>
                </c:pt>
                <c:pt idx="4">
                  <c:v>Bildungsbenachteiligte Familien</c:v>
                </c:pt>
                <c:pt idx="5">
                  <c:v>Familien mit Migrationshintergrund</c:v>
                </c:pt>
              </c:strCache>
            </c:strRef>
          </c:cat>
          <c:val>
            <c:numRef>
              <c:f>('EC-Ausw'!$F$127,'EC-Ausw'!$F$133,'EC-Ausw'!$F$139,'EC-Ausw'!$F$145,'EC-Ausw'!$F$151,'EC-Ausw'!$F$157)</c:f>
              <c:numCache>
                <c:formatCode>General</c:formatCode>
                <c:ptCount val="6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100"/>
        <c:axId val="80977280"/>
        <c:axId val="86901888"/>
      </c:barChart>
      <c:catAx>
        <c:axId val="80977280"/>
        <c:scaling>
          <c:orientation val="minMax"/>
        </c:scaling>
        <c:delete val="0"/>
        <c:axPos val="b"/>
        <c:majorTickMark val="none"/>
        <c:minorTickMark val="none"/>
        <c:tickLblPos val="nextTo"/>
        <c:crossAx val="86901888"/>
        <c:crosses val="autoZero"/>
        <c:auto val="1"/>
        <c:lblAlgn val="ctr"/>
        <c:lblOffset val="100"/>
        <c:noMultiLvlLbl val="0"/>
      </c:catAx>
      <c:valAx>
        <c:axId val="86901888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crossAx val="80977280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1.jpe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93594</xdr:rowOff>
    </xdr:from>
    <xdr:to>
      <xdr:col>2</xdr:col>
      <xdr:colOff>646044</xdr:colOff>
      <xdr:row>38</xdr:row>
      <xdr:rowOff>75787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509356</xdr:colOff>
      <xdr:row>0</xdr:row>
      <xdr:rowOff>69989</xdr:rowOff>
    </xdr:from>
    <xdr:to>
      <xdr:col>2</xdr:col>
      <xdr:colOff>674570</xdr:colOff>
      <xdr:row>0</xdr:row>
      <xdr:rowOff>1022487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97313" y="69989"/>
          <a:ext cx="952061" cy="952498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228</xdr:row>
      <xdr:rowOff>36441</xdr:rowOff>
    </xdr:from>
    <xdr:to>
      <xdr:col>2</xdr:col>
      <xdr:colOff>637761</xdr:colOff>
      <xdr:row>251</xdr:row>
      <xdr:rowOff>124238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9"/>
  <sheetViews>
    <sheetView view="pageLayout" zoomScale="115" zoomScaleNormal="100" zoomScalePageLayoutView="115" workbookViewId="0">
      <selection activeCell="A5" sqref="A5"/>
    </sheetView>
  </sheetViews>
  <sheetFormatPr baseColWidth="10" defaultColWidth="11.42578125" defaultRowHeight="15" x14ac:dyDescent="0.25"/>
  <cols>
    <col min="1" max="1" width="65.42578125" customWidth="1"/>
    <col min="2" max="2" width="11" customWidth="1"/>
    <col min="3" max="3" width="10.5703125" customWidth="1"/>
  </cols>
  <sheetData>
    <row r="1" spans="1:3" ht="83.25" customHeight="1" x14ac:dyDescent="0.35">
      <c r="A1" s="50" t="s">
        <v>364</v>
      </c>
      <c r="B1" s="49"/>
      <c r="C1" s="18"/>
    </row>
    <row r="2" spans="1:3" ht="32.25" customHeight="1" x14ac:dyDescent="0.35">
      <c r="A2" s="56" t="s">
        <v>110</v>
      </c>
      <c r="B2" s="56"/>
      <c r="C2" s="56"/>
    </row>
    <row r="3" spans="1:3" ht="32.25" customHeight="1" x14ac:dyDescent="0.35">
      <c r="A3" s="56" t="s">
        <v>187</v>
      </c>
      <c r="B3" s="56"/>
      <c r="C3" s="56"/>
    </row>
    <row r="4" spans="1:3" x14ac:dyDescent="0.25">
      <c r="A4" s="1"/>
    </row>
    <row r="5" spans="1:3" x14ac:dyDescent="0.25">
      <c r="A5" s="1" t="s">
        <v>122</v>
      </c>
      <c r="C5" s="41" t="s">
        <v>382</v>
      </c>
    </row>
    <row r="6" spans="1:3" x14ac:dyDescent="0.25">
      <c r="A6" s="23" t="s">
        <v>137</v>
      </c>
      <c r="B6">
        <f>Metadaten!$B$1</f>
        <v>0</v>
      </c>
    </row>
    <row r="7" spans="1:3" x14ac:dyDescent="0.25">
      <c r="A7" t="str">
        <f>CONCATENATE("Filtertyp: ",Metadaten!$B$4)</f>
        <v xml:space="preserve">Filtertyp: </v>
      </c>
    </row>
    <row r="8" spans="1:3" x14ac:dyDescent="0.25">
      <c r="A8" t="s">
        <v>109</v>
      </c>
      <c r="B8" s="33">
        <f>Metadaten!$B$2</f>
        <v>0</v>
      </c>
    </row>
    <row r="9" spans="1:3" x14ac:dyDescent="0.25">
      <c r="A9" t="s">
        <v>136</v>
      </c>
      <c r="B9" s="33">
        <f>Metadaten!$B$5</f>
        <v>0</v>
      </c>
    </row>
    <row r="10" spans="1:3" x14ac:dyDescent="0.25">
      <c r="A10" t="s">
        <v>112</v>
      </c>
      <c r="B10" s="33">
        <f>Metadaten!$B$6</f>
        <v>0</v>
      </c>
    </row>
    <row r="11" spans="1:3" x14ac:dyDescent="0.25">
      <c r="B11" s="17"/>
    </row>
    <row r="12" spans="1:3" x14ac:dyDescent="0.25">
      <c r="A12" s="1" t="s">
        <v>108</v>
      </c>
      <c r="B12">
        <f>COUNTA(Rohdaten!$A:$A)-1</f>
        <v>-1</v>
      </c>
    </row>
    <row r="13" spans="1:3" x14ac:dyDescent="0.25">
      <c r="A13" s="1" t="s">
        <v>111</v>
      </c>
      <c r="B13">
        <f>COUNTA(INDEX(Rohdaten!$A2:$AA3500,,MATCH("end_date",Rohdaten!$1:$1,0)))</f>
        <v>1</v>
      </c>
    </row>
    <row r="15" spans="1:3" ht="18.75" x14ac:dyDescent="0.3">
      <c r="A15" s="34" t="s">
        <v>142</v>
      </c>
      <c r="B15" s="22" t="str">
        <f>CONCATENATE("Eintritte: ",B12)</f>
        <v>Eintritte: -1</v>
      </c>
      <c r="C15" s="22"/>
    </row>
    <row r="16" spans="1:3" ht="18.75" x14ac:dyDescent="0.3">
      <c r="A16" s="36" t="s">
        <v>124</v>
      </c>
      <c r="B16" s="36"/>
      <c r="C16" s="36"/>
    </row>
    <row r="17" spans="1:3" x14ac:dyDescent="0.25">
      <c r="A17" s="1" t="s">
        <v>47</v>
      </c>
      <c r="B17" s="20" t="s">
        <v>113</v>
      </c>
      <c r="C17" s="20" t="s">
        <v>114</v>
      </c>
    </row>
    <row r="18" spans="1:3" x14ac:dyDescent="0.25">
      <c r="A18" t="str">
        <f>'ESF-Ausw'!D4</f>
        <v>weiblich</v>
      </c>
      <c r="B18" t="e">
        <f>'ESF-Ausw'!E4</f>
        <v>#N/A</v>
      </c>
      <c r="C18" s="19" t="e">
        <f t="shared" ref="C18" si="0">B18/$B$12</f>
        <v>#N/A</v>
      </c>
    </row>
    <row r="19" spans="1:3" x14ac:dyDescent="0.25">
      <c r="A19" t="str">
        <f>'ESF-Ausw'!D5</f>
        <v>männlich</v>
      </c>
      <c r="B19" t="e">
        <f>'ESF-Ausw'!E5</f>
        <v>#N/A</v>
      </c>
      <c r="C19" s="19" t="e">
        <f>B19/$B$12</f>
        <v>#N/A</v>
      </c>
    </row>
    <row r="20" spans="1:3" x14ac:dyDescent="0.25">
      <c r="C20" s="19"/>
    </row>
    <row r="21" spans="1:3" x14ac:dyDescent="0.25">
      <c r="A21" s="1" t="s">
        <v>107</v>
      </c>
      <c r="C21" s="19"/>
    </row>
    <row r="22" spans="1:3" x14ac:dyDescent="0.25">
      <c r="A22" t="str">
        <f>'ESF-Ausw'!D87</f>
        <v>unter 20</v>
      </c>
      <c r="B22" t="e">
        <f>'ESF-Ausw'!E87</f>
        <v>#N/A</v>
      </c>
      <c r="C22" s="19" t="e">
        <f>B22/$B$12</f>
        <v>#N/A</v>
      </c>
    </row>
    <row r="23" spans="1:3" x14ac:dyDescent="0.25">
      <c r="A23" t="str">
        <f>'ESF-Ausw'!D88</f>
        <v>20 bis 29</v>
      </c>
      <c r="B23" t="e">
        <f>'ESF-Ausw'!E88</f>
        <v>#N/A</v>
      </c>
      <c r="C23" s="19" t="e">
        <f>B23/$B$12</f>
        <v>#N/A</v>
      </c>
    </row>
    <row r="24" spans="1:3" x14ac:dyDescent="0.25">
      <c r="A24" t="str">
        <f>'ESF-Ausw'!D89</f>
        <v>30 bis 39</v>
      </c>
      <c r="B24" t="e">
        <f>'ESF-Ausw'!E89</f>
        <v>#N/A</v>
      </c>
      <c r="C24" s="19" t="e">
        <f>B24/$B$12</f>
        <v>#N/A</v>
      </c>
    </row>
    <row r="25" spans="1:3" x14ac:dyDescent="0.25">
      <c r="A25" t="str">
        <f>'ESF-Ausw'!D90</f>
        <v>ab 40</v>
      </c>
      <c r="B25" t="e">
        <f>'ESF-Ausw'!E90</f>
        <v>#N/A</v>
      </c>
      <c r="C25" s="19" t="e">
        <f>B25/$B$12</f>
        <v>#N/A</v>
      </c>
    </row>
    <row r="26" spans="1:3" x14ac:dyDescent="0.25">
      <c r="C26" s="19"/>
    </row>
    <row r="27" spans="1:3" x14ac:dyDescent="0.25">
      <c r="A27" s="1" t="str">
        <f>'ESF-Ausw'!A58</f>
        <v>Erwerbstätig</v>
      </c>
      <c r="C27" s="19"/>
    </row>
    <row r="28" spans="1:3" x14ac:dyDescent="0.25">
      <c r="A28" t="str">
        <f>'ESF-Ausw'!D59</f>
        <v>Nein</v>
      </c>
      <c r="B28" s="43" t="e">
        <f>'ESF-Ausw'!E59</f>
        <v>#N/A</v>
      </c>
      <c r="C28" s="19" t="e">
        <f t="shared" ref="C28:C68" si="1">B28/$B$12</f>
        <v>#N/A</v>
      </c>
    </row>
    <row r="29" spans="1:3" x14ac:dyDescent="0.25">
      <c r="A29" t="str">
        <f>'ESF-Ausw'!D60</f>
        <v>Vollzeit erwerbstätig</v>
      </c>
      <c r="B29" t="e">
        <f>'ESF-Ausw'!E60</f>
        <v>#N/A</v>
      </c>
      <c r="C29" s="19" t="e">
        <f t="shared" si="1"/>
        <v>#N/A</v>
      </c>
    </row>
    <row r="30" spans="1:3" x14ac:dyDescent="0.25">
      <c r="A30" t="str">
        <f>'ESF-Ausw'!D61</f>
        <v>Teilzeit erwerbstätig</v>
      </c>
      <c r="B30" t="e">
        <f>'ESF-Ausw'!E61</f>
        <v>#N/A</v>
      </c>
      <c r="C30" s="19" t="e">
        <f t="shared" si="1"/>
        <v>#N/A</v>
      </c>
    </row>
    <row r="31" spans="1:3" ht="17.25" customHeight="1" x14ac:dyDescent="0.25">
      <c r="C31" s="19"/>
    </row>
    <row r="32" spans="1:3" x14ac:dyDescent="0.25">
      <c r="A32" s="1" t="s">
        <v>125</v>
      </c>
      <c r="C32" s="19"/>
    </row>
    <row r="33" spans="1:3" x14ac:dyDescent="0.25">
      <c r="A33" s="23" t="str">
        <f>'ESF-Ausw'!A55</f>
        <v>Arbeitssuchend</v>
      </c>
      <c r="B33" s="43" t="e">
        <f>'ESF-Ausw'!E57</f>
        <v>#N/A</v>
      </c>
      <c r="C33" s="19" t="e">
        <f t="shared" si="1"/>
        <v>#N/A</v>
      </c>
    </row>
    <row r="34" spans="1:3" x14ac:dyDescent="0.25">
      <c r="A34" t="str">
        <f>'ESF-Ausw'!A62</f>
        <v>Geringfügig beschäftigt</v>
      </c>
      <c r="B34" t="e">
        <f>'ESF-Ausw'!E64</f>
        <v>#N/A</v>
      </c>
      <c r="C34" s="19" t="e">
        <f t="shared" si="1"/>
        <v>#N/A</v>
      </c>
    </row>
    <row r="35" spans="1:3" x14ac:dyDescent="0.25">
      <c r="A35" t="str">
        <f>'ESF-Ausw'!A65</f>
        <v>Selbständig</v>
      </c>
      <c r="B35" t="e">
        <f>'ESF-Ausw'!E67</f>
        <v>#N/A</v>
      </c>
      <c r="C35" s="19" t="e">
        <f t="shared" si="1"/>
        <v>#N/A</v>
      </c>
    </row>
    <row r="36" spans="1:3" x14ac:dyDescent="0.25">
      <c r="A36" t="str">
        <f>'ESF-Ausw'!A84</f>
        <v>In Elternzeit</v>
      </c>
      <c r="B36" t="e">
        <f>'ESF-Ausw'!E86</f>
        <v>#N/A</v>
      </c>
      <c r="C36" s="19" t="e">
        <f t="shared" si="1"/>
        <v>#N/A</v>
      </c>
    </row>
    <row r="37" spans="1:3" x14ac:dyDescent="0.25">
      <c r="C37" s="19"/>
    </row>
    <row r="38" spans="1:3" ht="270.75" customHeight="1" x14ac:dyDescent="0.25">
      <c r="C38" s="19"/>
    </row>
    <row r="39" spans="1:3" x14ac:dyDescent="0.25">
      <c r="C39" s="19"/>
    </row>
    <row r="40" spans="1:3" ht="18.75" x14ac:dyDescent="0.3">
      <c r="A40" s="21" t="s">
        <v>186</v>
      </c>
      <c r="C40" s="19"/>
    </row>
    <row r="41" spans="1:3" x14ac:dyDescent="0.25">
      <c r="A41" s="1" t="s">
        <v>105</v>
      </c>
      <c r="C41" s="19"/>
    </row>
    <row r="42" spans="1:3" x14ac:dyDescent="0.25">
      <c r="A42" t="str">
        <f>'ESF-Ausw'!D22</f>
        <v>(Noch) kein Schulabschluss und mindestens 4 Jahre eine Schule besucht</v>
      </c>
      <c r="B42" t="e">
        <f>'ESF-Ausw'!E22</f>
        <v>#N/A</v>
      </c>
      <c r="C42" s="19" t="e">
        <f t="shared" si="1"/>
        <v>#N/A</v>
      </c>
    </row>
    <row r="43" spans="1:3" x14ac:dyDescent="0.25">
      <c r="A43" t="str">
        <f>'ESF-Ausw'!D23</f>
        <v>(Noch) kein Schulabschluss und weniger als 4 Jahre eine Schule besucht</v>
      </c>
      <c r="B43" t="e">
        <f>'ESF-Ausw'!E23</f>
        <v>#N/A</v>
      </c>
      <c r="C43" s="19" t="e">
        <f t="shared" si="1"/>
        <v>#N/A</v>
      </c>
    </row>
    <row r="44" spans="1:3" x14ac:dyDescent="0.25">
      <c r="A44" t="str">
        <f>'ESF-Ausw'!D31</f>
        <v>(Noch) kein Schulabschluss, Dauer des Schulbesuchs unbek.</v>
      </c>
      <c r="B44" t="e">
        <f>'ESF-Ausw'!E31</f>
        <v>#N/A</v>
      </c>
      <c r="C44" s="19" t="e">
        <f>B44/$B$12</f>
        <v>#N/A</v>
      </c>
    </row>
    <row r="45" spans="1:3" x14ac:dyDescent="0.25">
      <c r="A45" t="str">
        <f>'ESF-Ausw'!D24</f>
        <v>Förderschulabschluss</v>
      </c>
      <c r="B45" t="e">
        <f>'ESF-Ausw'!E24</f>
        <v>#N/A</v>
      </c>
      <c r="C45" s="19" t="e">
        <f t="shared" si="1"/>
        <v>#N/A</v>
      </c>
    </row>
    <row r="46" spans="1:3" x14ac:dyDescent="0.25">
      <c r="A46" t="str">
        <f>'ESF-Ausw'!D25</f>
        <v>Hauptschulabschluss</v>
      </c>
      <c r="B46" t="e">
        <f>'ESF-Ausw'!E25</f>
        <v>#N/A</v>
      </c>
      <c r="C46" s="19" t="e">
        <f t="shared" si="1"/>
        <v>#N/A</v>
      </c>
    </row>
    <row r="47" spans="1:3" x14ac:dyDescent="0.25">
      <c r="A47" t="str">
        <f>'ESF-Ausw'!D26</f>
        <v>Mittlerer Schulabschluss (Realschulabschluss, Fachoberschulreife)</v>
      </c>
      <c r="B47" t="e">
        <f>'ESF-Ausw'!E26</f>
        <v>#N/A</v>
      </c>
      <c r="C47" s="19" t="e">
        <f t="shared" si="1"/>
        <v>#N/A</v>
      </c>
    </row>
    <row r="48" spans="1:3" x14ac:dyDescent="0.25">
      <c r="A48" t="str">
        <f>'ESF-Ausw'!D27</f>
        <v xml:space="preserve">BVJ/Berufsorientierungsjahr/Ausbildungsvorbereitungsjahr </v>
      </c>
      <c r="B48" t="e">
        <f>'ESF-Ausw'!E27</f>
        <v>#N/A</v>
      </c>
      <c r="C48" s="19" t="e">
        <f t="shared" si="1"/>
        <v>#N/A</v>
      </c>
    </row>
    <row r="49" spans="1:3" x14ac:dyDescent="0.25">
      <c r="A49" t="str">
        <f>'ESF-Ausw'!D28</f>
        <v>Berufsgrundbildungsjahr (Anerkennung als 1. Ausbildungsjahr möglich)</v>
      </c>
      <c r="B49" t="e">
        <f>'ESF-Ausw'!E28</f>
        <v>#N/A</v>
      </c>
      <c r="C49" s="19" t="e">
        <f t="shared" si="1"/>
        <v>#N/A</v>
      </c>
    </row>
    <row r="50" spans="1:3" x14ac:dyDescent="0.25">
      <c r="A50" t="str">
        <f>'ESF-Ausw'!D29</f>
        <v xml:space="preserve">Abitur/Fachhochschulreife erworben auf dem 1. Bildungsweg </v>
      </c>
      <c r="B50" t="e">
        <f>'ESF-Ausw'!E29</f>
        <v>#N/A</v>
      </c>
      <c r="C50" s="19" t="e">
        <f t="shared" si="1"/>
        <v>#N/A</v>
      </c>
    </row>
    <row r="51" spans="1:3" x14ac:dyDescent="0.25">
      <c r="A51" t="str">
        <f>'ESF-Ausw'!D30</f>
        <v xml:space="preserve">Abitur/Fachhochschulreife erworben auf dem 2. Bildungsweg </v>
      </c>
      <c r="B51" t="e">
        <f>'ESF-Ausw'!E30</f>
        <v>#N/A</v>
      </c>
      <c r="C51" s="19" t="e">
        <f t="shared" si="1"/>
        <v>#N/A</v>
      </c>
    </row>
    <row r="52" spans="1:3" x14ac:dyDescent="0.25">
      <c r="C52" s="19"/>
    </row>
    <row r="53" spans="1:3" x14ac:dyDescent="0.25">
      <c r="A53" s="1" t="str">
        <f>'ESF-Ausw'!A32</f>
        <v>Höchster Berufsabschluss</v>
      </c>
      <c r="C53" s="19"/>
    </row>
    <row r="54" spans="1:3" x14ac:dyDescent="0.25">
      <c r="A54" t="str">
        <f>'ESF-Ausw'!D33</f>
        <v>(Noch) keine abgeschlossene Berufsausbildung</v>
      </c>
      <c r="B54" t="e">
        <f>'ESF-Ausw'!E33</f>
        <v>#N/A</v>
      </c>
      <c r="C54" s="19" t="e">
        <f t="shared" si="1"/>
        <v>#N/A</v>
      </c>
    </row>
    <row r="55" spans="1:3" x14ac:dyDescent="0.25">
      <c r="A55" t="str">
        <f>'ESF-Ausw'!D34</f>
        <v>(Außer-)betriebliche Lehre/Ausbildung, Berufsfachschule, sonst. schulische BA</v>
      </c>
      <c r="B55" t="e">
        <f>'ESF-Ausw'!E34</f>
        <v>#N/A</v>
      </c>
      <c r="C55" s="19" t="e">
        <f t="shared" si="1"/>
        <v>#N/A</v>
      </c>
    </row>
    <row r="56" spans="1:3" x14ac:dyDescent="0.25">
      <c r="A56" t="str">
        <f>'ESF-Ausw'!D35</f>
        <v>Fachhochschulabschluss Bachelor/Diplom, Meisterbrief oder  gleichwertiges Zertifikat</v>
      </c>
      <c r="B56" t="e">
        <f>'ESF-Ausw'!E35</f>
        <v>#N/A</v>
      </c>
      <c r="C56" s="19" t="e">
        <f t="shared" si="1"/>
        <v>#N/A</v>
      </c>
    </row>
    <row r="57" spans="1:3" x14ac:dyDescent="0.25">
      <c r="A57" t="str">
        <f>'ESF-Ausw'!D36</f>
        <v>(Fach-)Hochschulabschluss Master, Diplom-Universitätsstudiengang</v>
      </c>
      <c r="B57" t="e">
        <f>'ESF-Ausw'!E36</f>
        <v>#N/A</v>
      </c>
      <c r="C57" s="19" t="e">
        <f t="shared" si="1"/>
        <v>#N/A</v>
      </c>
    </row>
    <row r="58" spans="1:3" x14ac:dyDescent="0.25">
      <c r="A58" t="str">
        <f>'ESF-Ausw'!D37</f>
        <v>Promotion</v>
      </c>
      <c r="B58" t="e">
        <f>'ESF-Ausw'!E37</f>
        <v>#N/A</v>
      </c>
      <c r="C58" s="19" t="e">
        <f t="shared" si="1"/>
        <v>#N/A</v>
      </c>
    </row>
    <row r="59" spans="1:3" x14ac:dyDescent="0.25">
      <c r="C59" s="19"/>
    </row>
    <row r="60" spans="1:3" x14ac:dyDescent="0.25">
      <c r="A60" s="1" t="s">
        <v>119</v>
      </c>
      <c r="C60" s="19"/>
    </row>
    <row r="61" spans="1:3" x14ac:dyDescent="0.25">
      <c r="A61" t="str">
        <f>'ESF-Ausw'!A38</f>
        <v>Unterhaltsberechtigte Kinder</v>
      </c>
      <c r="B61" t="e">
        <f>'ESF-Ausw'!E40</f>
        <v>#N/A</v>
      </c>
      <c r="C61" s="19" t="e">
        <f t="shared" si="1"/>
        <v>#N/A</v>
      </c>
    </row>
    <row r="62" spans="1:3" x14ac:dyDescent="0.25">
      <c r="A62" t="str">
        <f>'ESF-Ausw'!A44</f>
        <v>Alleinerziehend</v>
      </c>
      <c r="B62" t="e">
        <f>'ESF-Ausw'!E46</f>
        <v>#N/A</v>
      </c>
      <c r="C62" s="19" t="e">
        <f t="shared" si="1"/>
        <v>#N/A</v>
      </c>
    </row>
    <row r="63" spans="1:3" x14ac:dyDescent="0.25">
      <c r="A63" t="str">
        <f>'ESF-Ausw'!A41</f>
        <v>Weitere Erwerbspersonen im HH</v>
      </c>
      <c r="B63" t="e">
        <f>'ESF-Ausw'!E43</f>
        <v>#N/A</v>
      </c>
      <c r="C63" s="19" t="e">
        <f t="shared" si="1"/>
        <v>#N/A</v>
      </c>
    </row>
    <row r="64" spans="1:3" x14ac:dyDescent="0.25">
      <c r="C64" s="19"/>
    </row>
    <row r="65" spans="1:3" x14ac:dyDescent="0.25">
      <c r="A65" s="1" t="s">
        <v>120</v>
      </c>
      <c r="C65" s="19"/>
    </row>
    <row r="66" spans="1:3" x14ac:dyDescent="0.25">
      <c r="A66" t="str">
        <f>'ESF-Ausw'!D6</f>
        <v>keine Angabe</v>
      </c>
      <c r="B66" t="e">
        <f>'ESF-Ausw'!E6</f>
        <v>#N/A</v>
      </c>
      <c r="C66" s="19" t="e">
        <f t="shared" si="1"/>
        <v>#N/A</v>
      </c>
    </row>
    <row r="67" spans="1:3" x14ac:dyDescent="0.25">
      <c r="A67" t="str">
        <f>'ESF-Ausw'!D7</f>
        <v>Nein</v>
      </c>
      <c r="B67" t="e">
        <f>'ESF-Ausw'!E7</f>
        <v>#N/A</v>
      </c>
      <c r="C67" s="19" t="e">
        <f t="shared" si="1"/>
        <v>#N/A</v>
      </c>
    </row>
    <row r="68" spans="1:3" x14ac:dyDescent="0.25">
      <c r="A68" t="str">
        <f>'ESF-Ausw'!D8</f>
        <v>Ja</v>
      </c>
      <c r="B68" t="e">
        <f>'ESF-Ausw'!E8</f>
        <v>#N/A</v>
      </c>
      <c r="C68" s="19" t="e">
        <f t="shared" si="1"/>
        <v>#N/A</v>
      </c>
    </row>
    <row r="69" spans="1:3" ht="21" customHeight="1" x14ac:dyDescent="0.25">
      <c r="C69" s="19"/>
    </row>
    <row r="70" spans="1:3" x14ac:dyDescent="0.25">
      <c r="A70" s="1" t="str">
        <f>'ESF-Ausw'!A9</f>
        <v>Eltern(teil) nicht Deutschland geboren</v>
      </c>
      <c r="C70" s="19"/>
    </row>
    <row r="71" spans="1:3" x14ac:dyDescent="0.25">
      <c r="A71" t="str">
        <f>'ESF-Ausw'!D9</f>
        <v>keine Angabe</v>
      </c>
      <c r="B71" t="e">
        <f>'ESF-Ausw'!E9</f>
        <v>#N/A</v>
      </c>
      <c r="C71" s="19" t="e">
        <f t="shared" ref="C71:C83" si="2">B71/$B$12</f>
        <v>#N/A</v>
      </c>
    </row>
    <row r="72" spans="1:3" x14ac:dyDescent="0.25">
      <c r="A72" t="str">
        <f>'ESF-Ausw'!D10</f>
        <v>Nein</v>
      </c>
      <c r="B72" t="e">
        <f>'ESF-Ausw'!E10</f>
        <v>#N/A</v>
      </c>
      <c r="C72" s="19" t="e">
        <f t="shared" si="2"/>
        <v>#N/A</v>
      </c>
    </row>
    <row r="73" spans="1:3" x14ac:dyDescent="0.25">
      <c r="A73" t="str">
        <f>'ESF-Ausw'!D11</f>
        <v>Ja</v>
      </c>
      <c r="B73" t="e">
        <f>'ESF-Ausw'!E11</f>
        <v>#N/A</v>
      </c>
      <c r="C73" s="19" t="e">
        <f t="shared" si="2"/>
        <v>#N/A</v>
      </c>
    </row>
    <row r="74" spans="1:3" x14ac:dyDescent="0.25">
      <c r="C74" s="19"/>
    </row>
    <row r="75" spans="1:3" x14ac:dyDescent="0.25">
      <c r="A75" s="1" t="str">
        <f>'ESF-Ausw'!A12</f>
        <v>anerkannte Minderheit</v>
      </c>
      <c r="C75" s="19"/>
    </row>
    <row r="76" spans="1:3" x14ac:dyDescent="0.25">
      <c r="A76" t="str">
        <f>'ESF-Ausw'!D12</f>
        <v>keine Angabe</v>
      </c>
      <c r="B76" t="e">
        <f>'ESF-Ausw'!E12</f>
        <v>#N/A</v>
      </c>
      <c r="C76" s="19" t="e">
        <f t="shared" si="2"/>
        <v>#N/A</v>
      </c>
    </row>
    <row r="77" spans="1:3" x14ac:dyDescent="0.25">
      <c r="A77" t="str">
        <f>'ESF-Ausw'!D13</f>
        <v>Nein</v>
      </c>
      <c r="B77" t="e">
        <f>'ESF-Ausw'!E13</f>
        <v>#N/A</v>
      </c>
      <c r="C77" s="19" t="e">
        <f t="shared" si="2"/>
        <v>#N/A</v>
      </c>
    </row>
    <row r="78" spans="1:3" x14ac:dyDescent="0.25">
      <c r="A78" t="str">
        <f>'ESF-Ausw'!D14</f>
        <v>Ja</v>
      </c>
      <c r="B78" t="e">
        <f>'ESF-Ausw'!E14</f>
        <v>#N/A</v>
      </c>
      <c r="C78" s="19" t="e">
        <f t="shared" si="2"/>
        <v>#N/A</v>
      </c>
    </row>
    <row r="79" spans="1:3" x14ac:dyDescent="0.25">
      <c r="C79" s="19"/>
    </row>
    <row r="80" spans="1:3" x14ac:dyDescent="0.25">
      <c r="A80" s="1" t="str">
        <f>'ESF-Ausw'!A15</f>
        <v>Sonstige Benachteiligungen</v>
      </c>
      <c r="C80" s="19"/>
    </row>
    <row r="81" spans="1:3" x14ac:dyDescent="0.25">
      <c r="A81" t="str">
        <f>'ESF-Ausw'!D15</f>
        <v>keine Angabe</v>
      </c>
      <c r="B81" t="e">
        <f>'ESF-Ausw'!E15</f>
        <v>#N/A</v>
      </c>
      <c r="C81" s="19" t="e">
        <f t="shared" si="2"/>
        <v>#N/A</v>
      </c>
    </row>
    <row r="82" spans="1:3" x14ac:dyDescent="0.25">
      <c r="A82" t="str">
        <f>'ESF-Ausw'!D16</f>
        <v>Nein</v>
      </c>
      <c r="B82" t="e">
        <f>'ESF-Ausw'!E16</f>
        <v>#N/A</v>
      </c>
      <c r="C82" s="19" t="e">
        <f t="shared" si="2"/>
        <v>#N/A</v>
      </c>
    </row>
    <row r="83" spans="1:3" x14ac:dyDescent="0.25">
      <c r="A83" t="str">
        <f>'ESF-Ausw'!D17</f>
        <v>Ja</v>
      </c>
      <c r="B83" t="e">
        <f>'ESF-Ausw'!E17</f>
        <v>#N/A</v>
      </c>
      <c r="C83" s="19" t="e">
        <f t="shared" si="2"/>
        <v>#N/A</v>
      </c>
    </row>
    <row r="84" spans="1:3" x14ac:dyDescent="0.25">
      <c r="C84" s="19"/>
    </row>
    <row r="85" spans="1:3" ht="18.75" x14ac:dyDescent="0.3">
      <c r="A85" s="36" t="s">
        <v>368</v>
      </c>
      <c r="B85" s="36"/>
      <c r="C85" s="36"/>
    </row>
    <row r="86" spans="1:3" x14ac:dyDescent="0.25">
      <c r="A86" s="1" t="str">
        <f>'EC-Ausw'!B3</f>
        <v>Bundesland (Person)</v>
      </c>
      <c r="C86" s="19"/>
    </row>
    <row r="87" spans="1:3" x14ac:dyDescent="0.25">
      <c r="A87" t="str">
        <f>'EC-Ausw'!E3</f>
        <v>keine Angabe</v>
      </c>
      <c r="B87" t="e">
        <f>'EC-Ausw'!F3</f>
        <v>#N/A</v>
      </c>
      <c r="C87" s="19" t="e">
        <f t="shared" ref="C87:C139" si="3">B87/$B$12</f>
        <v>#N/A</v>
      </c>
    </row>
    <row r="88" spans="1:3" x14ac:dyDescent="0.25">
      <c r="A88" t="str">
        <f>'EC-Ausw'!E4</f>
        <v>Baden-Württemberg</v>
      </c>
      <c r="B88" t="e">
        <f>'EC-Ausw'!F4</f>
        <v>#N/A</v>
      </c>
      <c r="C88" s="19" t="e">
        <f t="shared" si="3"/>
        <v>#N/A</v>
      </c>
    </row>
    <row r="89" spans="1:3" x14ac:dyDescent="0.25">
      <c r="A89" t="str">
        <f>'EC-Ausw'!E5</f>
        <v>Nordrhein-Westfalen</v>
      </c>
      <c r="B89" t="e">
        <f>'EC-Ausw'!F5</f>
        <v>#N/A</v>
      </c>
      <c r="C89" s="19" t="e">
        <f t="shared" si="3"/>
        <v>#N/A</v>
      </c>
    </row>
    <row r="90" spans="1:3" x14ac:dyDescent="0.25">
      <c r="A90" t="str">
        <f>'EC-Ausw'!E6</f>
        <v>Rheinland-Pfalz</v>
      </c>
      <c r="B90" t="e">
        <f>'EC-Ausw'!F6</f>
        <v>#N/A</v>
      </c>
      <c r="C90" s="19" t="e">
        <f t="shared" si="3"/>
        <v>#N/A</v>
      </c>
    </row>
    <row r="91" spans="1:3" x14ac:dyDescent="0.25">
      <c r="A91" t="str">
        <f>'EC-Ausw'!E7</f>
        <v>Saarland</v>
      </c>
      <c r="B91" t="e">
        <f>'EC-Ausw'!F7</f>
        <v>#N/A</v>
      </c>
      <c r="C91" s="19" t="e">
        <f t="shared" si="3"/>
        <v>#N/A</v>
      </c>
    </row>
    <row r="92" spans="1:3" x14ac:dyDescent="0.25">
      <c r="A92" t="str">
        <f>'EC-Ausw'!E8</f>
        <v>Sachsen</v>
      </c>
      <c r="B92" t="e">
        <f>'EC-Ausw'!F8</f>
        <v>#N/A</v>
      </c>
      <c r="C92" s="19" t="e">
        <f t="shared" si="3"/>
        <v>#N/A</v>
      </c>
    </row>
    <row r="93" spans="1:3" x14ac:dyDescent="0.25">
      <c r="A93" t="str">
        <f>'EC-Ausw'!E9</f>
        <v>Sachsen-Anhalt</v>
      </c>
      <c r="B93" t="e">
        <f>'EC-Ausw'!F9</f>
        <v>#N/A</v>
      </c>
      <c r="C93" s="19" t="e">
        <f t="shared" si="3"/>
        <v>#N/A</v>
      </c>
    </row>
    <row r="94" spans="1:3" x14ac:dyDescent="0.25">
      <c r="A94" t="str">
        <f>'EC-Ausw'!E10</f>
        <v>Schleswig-Holstein</v>
      </c>
      <c r="B94" t="e">
        <f>'EC-Ausw'!F10</f>
        <v>#N/A</v>
      </c>
      <c r="C94" s="19" t="e">
        <f t="shared" si="3"/>
        <v>#N/A</v>
      </c>
    </row>
    <row r="95" spans="1:3" x14ac:dyDescent="0.25">
      <c r="A95" t="str">
        <f>'EC-Ausw'!E11</f>
        <v>Thüringen</v>
      </c>
      <c r="B95" t="e">
        <f>'EC-Ausw'!F11</f>
        <v>#N/A</v>
      </c>
      <c r="C95" s="19" t="e">
        <f t="shared" si="3"/>
        <v>#N/A</v>
      </c>
    </row>
    <row r="96" spans="1:3" x14ac:dyDescent="0.25">
      <c r="A96" t="str">
        <f>'EC-Ausw'!E12</f>
        <v>Bayern</v>
      </c>
      <c r="B96" t="e">
        <f>'EC-Ausw'!F12</f>
        <v>#N/A</v>
      </c>
      <c r="C96" s="19" t="e">
        <f t="shared" si="3"/>
        <v>#N/A</v>
      </c>
    </row>
    <row r="97" spans="1:3" x14ac:dyDescent="0.25">
      <c r="A97" t="str">
        <f>'EC-Ausw'!E13</f>
        <v>Berlin</v>
      </c>
      <c r="B97" t="e">
        <f>'EC-Ausw'!F13</f>
        <v>#N/A</v>
      </c>
      <c r="C97" s="19" t="e">
        <f t="shared" si="3"/>
        <v>#N/A</v>
      </c>
    </row>
    <row r="98" spans="1:3" x14ac:dyDescent="0.25">
      <c r="A98" t="str">
        <f>'EC-Ausw'!E14</f>
        <v>Brandenburg</v>
      </c>
      <c r="B98" t="e">
        <f>'EC-Ausw'!F14</f>
        <v>#N/A</v>
      </c>
      <c r="C98" s="19" t="e">
        <f t="shared" si="3"/>
        <v>#N/A</v>
      </c>
    </row>
    <row r="99" spans="1:3" x14ac:dyDescent="0.25">
      <c r="A99" t="str">
        <f>'EC-Ausw'!E15</f>
        <v>Bremen</v>
      </c>
      <c r="B99" t="e">
        <f>'EC-Ausw'!F15</f>
        <v>#N/A</v>
      </c>
      <c r="C99" s="19" t="e">
        <f t="shared" si="3"/>
        <v>#N/A</v>
      </c>
    </row>
    <row r="100" spans="1:3" x14ac:dyDescent="0.25">
      <c r="A100" t="str">
        <f>'EC-Ausw'!E16</f>
        <v>Hamburg</v>
      </c>
      <c r="B100" t="e">
        <f>'EC-Ausw'!F16</f>
        <v>#N/A</v>
      </c>
      <c r="C100" s="19" t="e">
        <f t="shared" si="3"/>
        <v>#N/A</v>
      </c>
    </row>
    <row r="101" spans="1:3" x14ac:dyDescent="0.25">
      <c r="A101" t="str">
        <f>'EC-Ausw'!E17</f>
        <v>Hessen</v>
      </c>
      <c r="B101" t="e">
        <f>'EC-Ausw'!F17</f>
        <v>#N/A</v>
      </c>
      <c r="C101" s="19" t="e">
        <f t="shared" si="3"/>
        <v>#N/A</v>
      </c>
    </row>
    <row r="102" spans="1:3" x14ac:dyDescent="0.25">
      <c r="A102" t="str">
        <f>'EC-Ausw'!E18</f>
        <v>Mecklenburg-Vorpommern</v>
      </c>
      <c r="B102" t="e">
        <f>'EC-Ausw'!F18</f>
        <v>#N/A</v>
      </c>
      <c r="C102" s="19" t="e">
        <f t="shared" si="3"/>
        <v>#N/A</v>
      </c>
    </row>
    <row r="103" spans="1:3" x14ac:dyDescent="0.25">
      <c r="A103" t="str">
        <f>'EC-Ausw'!E19</f>
        <v>Niedersachsen</v>
      </c>
      <c r="B103" t="e">
        <f>'EC-Ausw'!F19</f>
        <v>#N/A</v>
      </c>
      <c r="C103" s="19" t="e">
        <f t="shared" si="3"/>
        <v>#N/A</v>
      </c>
    </row>
    <row r="104" spans="1:3" x14ac:dyDescent="0.25">
      <c r="C104" s="19">
        <f t="shared" si="3"/>
        <v>0</v>
      </c>
    </row>
    <row r="105" spans="1:3" x14ac:dyDescent="0.25">
      <c r="A105" s="1" t="str">
        <f>'EC-Ausw'!B20</f>
        <v>Angebote bzw. Zusammenarbeit mit/in (Mehrfachn. möglich)</v>
      </c>
      <c r="C105" s="19">
        <f t="shared" si="3"/>
        <v>0</v>
      </c>
    </row>
    <row r="106" spans="1:3" x14ac:dyDescent="0.25">
      <c r="A106" t="str">
        <f>'EC-Ausw'!E20</f>
        <v>keine Angabe</v>
      </c>
      <c r="B106">
        <f>'EC-Ausw'!F20</f>
        <v>0</v>
      </c>
      <c r="C106" s="19">
        <f t="shared" si="3"/>
        <v>0</v>
      </c>
    </row>
    <row r="107" spans="1:3" x14ac:dyDescent="0.25">
      <c r="A107" t="str">
        <f>'EC-Ausw'!E21</f>
        <v>Kita</v>
      </c>
      <c r="B107">
        <f>'EC-Ausw'!F21</f>
        <v>0</v>
      </c>
      <c r="C107" s="19">
        <f t="shared" si="3"/>
        <v>0</v>
      </c>
    </row>
    <row r="108" spans="1:3" x14ac:dyDescent="0.25">
      <c r="A108" t="str">
        <f>'EC-Ausw'!E22</f>
        <v>Kita mit Familienzentrum</v>
      </c>
      <c r="B108">
        <f>'EC-Ausw'!F22</f>
        <v>0</v>
      </c>
      <c r="C108" s="19">
        <f t="shared" si="3"/>
        <v>0</v>
      </c>
    </row>
    <row r="109" spans="1:3" x14ac:dyDescent="0.25">
      <c r="A109" t="str">
        <f>'EC-Ausw'!E23</f>
        <v>Familienzentrum ohne Kita</v>
      </c>
      <c r="B109">
        <f>'EC-Ausw'!F23</f>
        <v>0</v>
      </c>
      <c r="C109" s="19">
        <f t="shared" si="3"/>
        <v>0</v>
      </c>
    </row>
    <row r="110" spans="1:3" x14ac:dyDescent="0.25">
      <c r="A110" t="str">
        <f>'EC-Ausw'!E24</f>
        <v>Familienbildungsstätte</v>
      </c>
      <c r="B110">
        <f>'EC-Ausw'!F24</f>
        <v>0</v>
      </c>
      <c r="C110" s="19">
        <f t="shared" si="3"/>
        <v>0</v>
      </c>
    </row>
    <row r="111" spans="1:3" x14ac:dyDescent="0.25">
      <c r="A111" t="str">
        <f>'EC-Ausw'!E25</f>
        <v>Mehrgenerationenhaus</v>
      </c>
      <c r="B111">
        <f>'EC-Ausw'!F25</f>
        <v>0</v>
      </c>
      <c r="C111" s="19">
        <f t="shared" si="3"/>
        <v>0</v>
      </c>
    </row>
    <row r="112" spans="1:3" x14ac:dyDescent="0.25">
      <c r="A112" t="str">
        <f>'EC-Ausw'!E26</f>
        <v>Grundschule</v>
      </c>
      <c r="B112">
        <f>'EC-Ausw'!F26</f>
        <v>0</v>
      </c>
      <c r="C112" s="19">
        <f t="shared" si="3"/>
        <v>0</v>
      </c>
    </row>
    <row r="113" spans="1:3" x14ac:dyDescent="0.25">
      <c r="A113" t="str">
        <f>'EC-Ausw'!E27</f>
        <v>Beratungsstelle</v>
      </c>
      <c r="B113">
        <f>'EC-Ausw'!F27</f>
        <v>0</v>
      </c>
      <c r="C113" s="19">
        <f t="shared" si="3"/>
        <v>0</v>
      </c>
    </row>
    <row r="114" spans="1:3" x14ac:dyDescent="0.25">
      <c r="A114" t="str">
        <f>'EC-Ausw'!E28</f>
        <v>Jugendamt</v>
      </c>
      <c r="B114">
        <f>'EC-Ausw'!F28</f>
        <v>0</v>
      </c>
      <c r="C114" s="19">
        <f t="shared" si="3"/>
        <v>0</v>
      </c>
    </row>
    <row r="115" spans="1:3" x14ac:dyDescent="0.25">
      <c r="A115" t="str">
        <f>'EC-Ausw'!E29</f>
        <v>Jugendhilfe / Hilfen zur Erziehung</v>
      </c>
      <c r="B115">
        <f>'EC-Ausw'!F29</f>
        <v>0</v>
      </c>
      <c r="C115" s="19">
        <f t="shared" si="3"/>
        <v>0</v>
      </c>
    </row>
    <row r="116" spans="1:3" x14ac:dyDescent="0.25">
      <c r="A116" t="str">
        <f>'EC-Ausw'!E30</f>
        <v>Sonstiges</v>
      </c>
      <c r="B116">
        <f>'EC-Ausw'!F30</f>
        <v>0</v>
      </c>
      <c r="C116" s="19">
        <f t="shared" si="3"/>
        <v>0</v>
      </c>
    </row>
    <row r="117" spans="1:3" ht="36.75" customHeight="1" x14ac:dyDescent="0.25">
      <c r="C117" s="19"/>
    </row>
    <row r="118" spans="1:3" x14ac:dyDescent="0.25">
      <c r="A118" s="1" t="str">
        <f>'EC-Ausw'!B31</f>
        <v>Funktion</v>
      </c>
      <c r="C118" s="19"/>
    </row>
    <row r="119" spans="1:3" x14ac:dyDescent="0.25">
      <c r="A119" t="str">
        <f>'EC-Ausw'!E31</f>
        <v>keine Angabe</v>
      </c>
      <c r="B119" t="e">
        <f>'EC-Ausw'!F31</f>
        <v>#N/A</v>
      </c>
      <c r="C119" s="19" t="e">
        <f t="shared" si="3"/>
        <v>#N/A</v>
      </c>
    </row>
    <row r="120" spans="1:3" x14ac:dyDescent="0.25">
      <c r="A120" t="str">
        <f>'EC-Ausw'!E32</f>
        <v>unbekannt</v>
      </c>
      <c r="B120" t="e">
        <f>'EC-Ausw'!F32</f>
        <v>#N/A</v>
      </c>
      <c r="C120" s="19" t="e">
        <f t="shared" si="3"/>
        <v>#N/A</v>
      </c>
    </row>
    <row r="121" spans="1:3" x14ac:dyDescent="0.25">
      <c r="A121" t="str">
        <f>'EC-Ausw'!E33</f>
        <v>Fachkraft</v>
      </c>
      <c r="B121" t="e">
        <f>'EC-Ausw'!F33</f>
        <v>#N/A</v>
      </c>
      <c r="C121" s="19" t="e">
        <f t="shared" si="3"/>
        <v>#N/A</v>
      </c>
    </row>
    <row r="122" spans="1:3" x14ac:dyDescent="0.25">
      <c r="A122" t="str">
        <f>'EC-Ausw'!E34</f>
        <v>Leiterin</v>
      </c>
      <c r="B122" t="e">
        <f>'EC-Ausw'!F34</f>
        <v>#N/A</v>
      </c>
      <c r="C122" s="19" t="e">
        <f t="shared" si="3"/>
        <v>#N/A</v>
      </c>
    </row>
    <row r="123" spans="1:3" x14ac:dyDescent="0.25">
      <c r="A123" t="str">
        <f>'EC-Ausw'!E35</f>
        <v>Fachberatung (z.B. Kita)</v>
      </c>
      <c r="B123" t="e">
        <f>'EC-Ausw'!F35</f>
        <v>#N/A</v>
      </c>
      <c r="C123" s="19" t="e">
        <f t="shared" si="3"/>
        <v>#N/A</v>
      </c>
    </row>
    <row r="124" spans="1:3" x14ac:dyDescent="0.25">
      <c r="A124" t="str">
        <f>'EC-Ausw'!E36</f>
        <v>Sonstiges</v>
      </c>
      <c r="B124" t="e">
        <f>'EC-Ausw'!F36</f>
        <v>#N/A</v>
      </c>
      <c r="C124" s="19" t="e">
        <f t="shared" si="3"/>
        <v>#N/A</v>
      </c>
    </row>
    <row r="125" spans="1:3" x14ac:dyDescent="0.25">
      <c r="C125" s="19"/>
    </row>
    <row r="126" spans="1:3" x14ac:dyDescent="0.25">
      <c r="A126" s="1" t="str">
        <f>'EC-Ausw'!B37</f>
        <v>Wochenumfang</v>
      </c>
      <c r="C126" s="19"/>
    </row>
    <row r="127" spans="1:3" x14ac:dyDescent="0.25">
      <c r="A127" t="str">
        <f>'EC-Ausw'!E37</f>
        <v>keine Angabe</v>
      </c>
      <c r="B127" t="e">
        <f>'EC-Ausw'!F37</f>
        <v>#N/A</v>
      </c>
      <c r="C127" s="19" t="e">
        <f t="shared" si="3"/>
        <v>#N/A</v>
      </c>
    </row>
    <row r="128" spans="1:3" x14ac:dyDescent="0.25">
      <c r="A128" t="str">
        <f>'EC-Ausw'!E38</f>
        <v>bis zu 10 Stunden</v>
      </c>
      <c r="B128" t="e">
        <f>'EC-Ausw'!F38</f>
        <v>#N/A</v>
      </c>
      <c r="C128" s="19" t="e">
        <f t="shared" si="3"/>
        <v>#N/A</v>
      </c>
    </row>
    <row r="129" spans="1:3" x14ac:dyDescent="0.25">
      <c r="A129" t="str">
        <f>'EC-Ausw'!E39</f>
        <v>über 10 bis zu 20 Stunden</v>
      </c>
      <c r="B129" t="e">
        <f>'EC-Ausw'!F39</f>
        <v>#N/A</v>
      </c>
      <c r="C129" s="19" t="e">
        <f t="shared" si="3"/>
        <v>#N/A</v>
      </c>
    </row>
    <row r="130" spans="1:3" x14ac:dyDescent="0.25">
      <c r="A130" t="str">
        <f>'EC-Ausw'!E40</f>
        <v>über 20 bis zu 30 Stunden</v>
      </c>
      <c r="B130" t="e">
        <f>'EC-Ausw'!F40</f>
        <v>#N/A</v>
      </c>
      <c r="C130" s="19" t="e">
        <f t="shared" si="3"/>
        <v>#N/A</v>
      </c>
    </row>
    <row r="131" spans="1:3" x14ac:dyDescent="0.25">
      <c r="A131" t="str">
        <f>'EC-Ausw'!E41</f>
        <v>mehr als 30 Stunden</v>
      </c>
      <c r="B131" t="e">
        <f>'EC-Ausw'!F41</f>
        <v>#N/A</v>
      </c>
      <c r="C131" s="19" t="e">
        <f t="shared" si="3"/>
        <v>#N/A</v>
      </c>
    </row>
    <row r="132" spans="1:3" x14ac:dyDescent="0.25">
      <c r="C132" s="19"/>
    </row>
    <row r="133" spans="1:3" x14ac:dyDescent="0.25">
      <c r="A133" s="1" t="str">
        <f>'EC-Ausw'!B42</f>
        <v>Tätigkeit seit</v>
      </c>
      <c r="C133" s="19"/>
    </row>
    <row r="134" spans="1:3" x14ac:dyDescent="0.25">
      <c r="A134" t="str">
        <f>'EC-Ausw'!E42</f>
        <v>keine Angabe</v>
      </c>
      <c r="B134" t="e">
        <f>'EC-Ausw'!F42</f>
        <v>#N/A</v>
      </c>
      <c r="C134" s="19" t="e">
        <f t="shared" si="3"/>
        <v>#N/A</v>
      </c>
    </row>
    <row r="135" spans="1:3" x14ac:dyDescent="0.25">
      <c r="A135" t="str">
        <f>'EC-Ausw'!E43</f>
        <v>bis zu 3 Jahren</v>
      </c>
      <c r="B135" t="e">
        <f>'EC-Ausw'!F43</f>
        <v>#N/A</v>
      </c>
      <c r="C135" s="19" t="e">
        <f t="shared" si="3"/>
        <v>#N/A</v>
      </c>
    </row>
    <row r="136" spans="1:3" x14ac:dyDescent="0.25">
      <c r="A136" t="str">
        <f>'EC-Ausw'!E44</f>
        <v>3 bis zu 6 Jahren</v>
      </c>
      <c r="B136" t="e">
        <f>'EC-Ausw'!F44</f>
        <v>#N/A</v>
      </c>
      <c r="C136" s="19" t="e">
        <f t="shared" si="3"/>
        <v>#N/A</v>
      </c>
    </row>
    <row r="137" spans="1:3" x14ac:dyDescent="0.25">
      <c r="A137" t="str">
        <f>'EC-Ausw'!E45</f>
        <v>6 bis zu 10 Jahren</v>
      </c>
      <c r="B137" t="e">
        <f>'EC-Ausw'!F45</f>
        <v>#N/A</v>
      </c>
      <c r="C137" s="19" t="e">
        <f t="shared" si="3"/>
        <v>#N/A</v>
      </c>
    </row>
    <row r="138" spans="1:3" x14ac:dyDescent="0.25">
      <c r="A138" t="str">
        <f>'EC-Ausw'!E46</f>
        <v>10 bis zu 15 Jahren</v>
      </c>
      <c r="B138" t="e">
        <f>'EC-Ausw'!F46</f>
        <v>#N/A</v>
      </c>
      <c r="C138" s="19" t="e">
        <f t="shared" si="3"/>
        <v>#N/A</v>
      </c>
    </row>
    <row r="139" spans="1:3" x14ac:dyDescent="0.25">
      <c r="A139" t="str">
        <f>'EC-Ausw'!E47</f>
        <v>mehr als 15 Jahren</v>
      </c>
      <c r="B139" t="e">
        <f>'EC-Ausw'!F47</f>
        <v>#N/A</v>
      </c>
      <c r="C139" s="19" t="e">
        <f t="shared" si="3"/>
        <v>#N/A</v>
      </c>
    </row>
    <row r="140" spans="1:3" x14ac:dyDescent="0.25">
      <c r="C140" s="19"/>
    </row>
    <row r="141" spans="1:3" x14ac:dyDescent="0.25">
      <c r="A141" s="1" t="str">
        <f>'EC-Ausw'!B50</f>
        <v>Berufsabschluss</v>
      </c>
      <c r="C141" s="19"/>
    </row>
    <row r="142" spans="1:3" x14ac:dyDescent="0.25">
      <c r="A142" t="str">
        <f>'EC-Ausw'!E50</f>
        <v>keine Angabe</v>
      </c>
      <c r="B142" t="e">
        <f>'EC-Ausw'!F50</f>
        <v>#N/A</v>
      </c>
      <c r="C142" s="19" t="e">
        <f t="shared" ref="C142" si="4">B142/$B$12</f>
        <v>#N/A</v>
      </c>
    </row>
    <row r="143" spans="1:3" x14ac:dyDescent="0.25">
      <c r="A143" t="str">
        <f>'EC-Ausw'!E51</f>
        <v>Erzieher/in</v>
      </c>
      <c r="B143" t="e">
        <f>'EC-Ausw'!F51</f>
        <v>#N/A</v>
      </c>
      <c r="C143" s="19" t="e">
        <f t="shared" ref="C143:C168" si="5">B143/$B$12</f>
        <v>#N/A</v>
      </c>
    </row>
    <row r="144" spans="1:3" x14ac:dyDescent="0.25">
      <c r="A144" t="str">
        <f>'EC-Ausw'!E52</f>
        <v>Heilpädagoge/in</v>
      </c>
      <c r="B144" t="e">
        <f>'EC-Ausw'!F52</f>
        <v>#N/A</v>
      </c>
      <c r="C144" s="19" t="e">
        <f t="shared" si="5"/>
        <v>#N/A</v>
      </c>
    </row>
    <row r="145" spans="1:3" x14ac:dyDescent="0.25">
      <c r="A145" t="str">
        <f>'EC-Ausw'!E53</f>
        <v>Heilerziehungspfleger/in</v>
      </c>
      <c r="B145" t="e">
        <f>'EC-Ausw'!F53</f>
        <v>#N/A</v>
      </c>
      <c r="C145" s="19" t="e">
        <f t="shared" si="5"/>
        <v>#N/A</v>
      </c>
    </row>
    <row r="146" spans="1:3" x14ac:dyDescent="0.25">
      <c r="A146" t="str">
        <f>'EC-Ausw'!E54</f>
        <v>Sozialassistent/in</v>
      </c>
      <c r="B146" t="e">
        <f>'EC-Ausw'!F54</f>
        <v>#N/A</v>
      </c>
      <c r="C146" s="19" t="e">
        <f t="shared" si="5"/>
        <v>#N/A</v>
      </c>
    </row>
    <row r="147" spans="1:3" x14ac:dyDescent="0.25">
      <c r="A147" t="str">
        <f>'EC-Ausw'!E55</f>
        <v>Sozialpädagogische/r Assistent/in Kinderpfleger/in</v>
      </c>
      <c r="B147" t="e">
        <f>'EC-Ausw'!F55</f>
        <v>#N/A</v>
      </c>
      <c r="C147" s="19" t="e">
        <f t="shared" si="5"/>
        <v>#N/A</v>
      </c>
    </row>
    <row r="148" spans="1:3" x14ac:dyDescent="0.25">
      <c r="A148" t="str">
        <f>'EC-Ausw'!E56</f>
        <v>Gesundheits- und Krankenpfleger/in</v>
      </c>
      <c r="B148" t="e">
        <f>'EC-Ausw'!F56</f>
        <v>#N/A</v>
      </c>
      <c r="C148" s="19" t="e">
        <f t="shared" si="5"/>
        <v>#N/A</v>
      </c>
    </row>
    <row r="149" spans="1:3" x14ac:dyDescent="0.25">
      <c r="A149" t="str">
        <f>'EC-Ausw'!E57</f>
        <v>Altenpfleger/in</v>
      </c>
      <c r="B149" t="e">
        <f>'EC-Ausw'!F57</f>
        <v>#N/A</v>
      </c>
      <c r="C149" s="19" t="e">
        <f t="shared" si="5"/>
        <v>#N/A</v>
      </c>
    </row>
    <row r="150" spans="1:3" x14ac:dyDescent="0.25">
      <c r="A150" t="str">
        <f>'EC-Ausw'!E58</f>
        <v>Hebamme/Entbindungspfleger</v>
      </c>
      <c r="B150" t="e">
        <f>'EC-Ausw'!F58</f>
        <v>#N/A</v>
      </c>
      <c r="C150" s="19" t="e">
        <f t="shared" si="5"/>
        <v>#N/A</v>
      </c>
    </row>
    <row r="151" spans="1:3" x14ac:dyDescent="0.25">
      <c r="A151" t="str">
        <f>'EC-Ausw'!E59</f>
        <v>Logopäde/in</v>
      </c>
      <c r="B151" t="e">
        <f>'EC-Ausw'!F59</f>
        <v>#N/A</v>
      </c>
      <c r="C151" s="19" t="e">
        <f t="shared" si="5"/>
        <v>#N/A</v>
      </c>
    </row>
    <row r="152" spans="1:3" x14ac:dyDescent="0.25">
      <c r="A152" t="str">
        <f>'EC-Ausw'!E60</f>
        <v>Motopädagoge/in</v>
      </c>
      <c r="B152" t="e">
        <f>'EC-Ausw'!F60</f>
        <v>#N/A</v>
      </c>
      <c r="C152" s="19" t="e">
        <f t="shared" si="5"/>
        <v>#N/A</v>
      </c>
    </row>
    <row r="153" spans="1:3" x14ac:dyDescent="0.25">
      <c r="A153" t="str">
        <f>'EC-Ausw'!E61</f>
        <v>Sonstiger Berufsabschluss im sozialen, psychologischen Bereich</v>
      </c>
      <c r="B153" t="e">
        <f>'EC-Ausw'!F61</f>
        <v>#N/A</v>
      </c>
      <c r="C153" s="19" t="e">
        <f t="shared" si="5"/>
        <v>#N/A</v>
      </c>
    </row>
    <row r="154" spans="1:3" x14ac:dyDescent="0.25">
      <c r="A154" t="str">
        <f>'EC-Ausw'!E62</f>
        <v>Anderer Berufsabschluss</v>
      </c>
      <c r="B154" t="e">
        <f>'EC-Ausw'!F62</f>
        <v>#N/A</v>
      </c>
      <c r="C154" s="19" t="e">
        <f t="shared" si="5"/>
        <v>#N/A</v>
      </c>
    </row>
    <row r="155" spans="1:3" x14ac:dyDescent="0.25">
      <c r="A155" t="str">
        <f>'EC-Ausw'!E63</f>
        <v>Trifft nicht zu</v>
      </c>
      <c r="B155" t="e">
        <f>'EC-Ausw'!F63</f>
        <v>#N/A</v>
      </c>
      <c r="C155" s="19" t="e">
        <f t="shared" si="5"/>
        <v>#N/A</v>
      </c>
    </row>
    <row r="156" spans="1:3" x14ac:dyDescent="0.25">
      <c r="C156" s="19"/>
    </row>
    <row r="157" spans="1:3" x14ac:dyDescent="0.25">
      <c r="A157" s="1" t="str">
        <f>'EC-Ausw'!B64</f>
        <v>Studienabschluss</v>
      </c>
      <c r="C157" s="19"/>
    </row>
    <row r="158" spans="1:3" x14ac:dyDescent="0.25">
      <c r="A158" t="str">
        <f>'EC-Ausw'!E64</f>
        <v>keine Angabe</v>
      </c>
      <c r="B158" t="e">
        <f>'EC-Ausw'!F64</f>
        <v>#N/A</v>
      </c>
      <c r="C158" s="19" t="e">
        <f t="shared" si="5"/>
        <v>#N/A</v>
      </c>
    </row>
    <row r="159" spans="1:3" x14ac:dyDescent="0.25">
      <c r="A159" t="str">
        <f>'EC-Ausw'!E65</f>
        <v>Erziehungswissenschaften</v>
      </c>
      <c r="B159" t="e">
        <f>'EC-Ausw'!F65</f>
        <v>#N/A</v>
      </c>
      <c r="C159" s="19" t="e">
        <f t="shared" si="5"/>
        <v>#N/A</v>
      </c>
    </row>
    <row r="160" spans="1:3" x14ac:dyDescent="0.25">
      <c r="A160" t="str">
        <f>'EC-Ausw'!E66</f>
        <v>Frühpädagogik</v>
      </c>
      <c r="B160" t="e">
        <f>'EC-Ausw'!F66</f>
        <v>#N/A</v>
      </c>
      <c r="C160" s="19" t="e">
        <f t="shared" si="5"/>
        <v>#N/A</v>
      </c>
    </row>
    <row r="161" spans="1:3" x14ac:dyDescent="0.25">
      <c r="A161" t="str">
        <f>'EC-Ausw'!E67</f>
        <v>Pädagogik</v>
      </c>
      <c r="B161" t="e">
        <f>'EC-Ausw'!F67</f>
        <v>#N/A</v>
      </c>
      <c r="C161" s="19" t="e">
        <f t="shared" si="5"/>
        <v>#N/A</v>
      </c>
    </row>
    <row r="162" spans="1:3" x14ac:dyDescent="0.25">
      <c r="A162" t="str">
        <f>'EC-Ausw'!E68</f>
        <v>Lehramt</v>
      </c>
      <c r="B162" t="e">
        <f>'EC-Ausw'!F68</f>
        <v>#N/A</v>
      </c>
      <c r="C162" s="19" t="e">
        <f t="shared" si="5"/>
        <v>#N/A</v>
      </c>
    </row>
    <row r="163" spans="1:3" x14ac:dyDescent="0.25">
      <c r="A163" t="str">
        <f>'EC-Ausw'!E69</f>
        <v>Bildungswissenschaften</v>
      </c>
      <c r="B163" t="e">
        <f>'EC-Ausw'!F69</f>
        <v>#N/A</v>
      </c>
      <c r="C163" s="19" t="e">
        <f t="shared" si="5"/>
        <v>#N/A</v>
      </c>
    </row>
    <row r="164" spans="1:3" x14ac:dyDescent="0.25">
      <c r="A164" t="str">
        <f>'EC-Ausw'!E70</f>
        <v>Sozialwissenschaften</v>
      </c>
      <c r="B164" t="e">
        <f>'EC-Ausw'!F70</f>
        <v>#N/A</v>
      </c>
      <c r="C164" s="19" t="e">
        <f t="shared" si="5"/>
        <v>#N/A</v>
      </c>
    </row>
    <row r="165" spans="1:3" x14ac:dyDescent="0.25">
      <c r="A165" t="str">
        <f>'EC-Ausw'!E71</f>
        <v>Sozialpädagogik</v>
      </c>
      <c r="B165" t="e">
        <f>'EC-Ausw'!F71</f>
        <v>#N/A</v>
      </c>
      <c r="C165" s="19" t="e">
        <f t="shared" si="5"/>
        <v>#N/A</v>
      </c>
    </row>
    <row r="166" spans="1:3" x14ac:dyDescent="0.25">
      <c r="A166" t="str">
        <f>'EC-Ausw'!E72</f>
        <v>Soziale Arbeit</v>
      </c>
      <c r="B166" t="e">
        <f>'EC-Ausw'!F72</f>
        <v>#N/A</v>
      </c>
      <c r="C166" s="19" t="e">
        <f t="shared" si="5"/>
        <v>#N/A</v>
      </c>
    </row>
    <row r="167" spans="1:3" x14ac:dyDescent="0.25">
      <c r="A167" t="str">
        <f>'EC-Ausw'!E73</f>
        <v>Sonstiges Studium im soz., psycholog. oder pädagog. Bereich</v>
      </c>
      <c r="B167" t="e">
        <f>'EC-Ausw'!F73</f>
        <v>#N/A</v>
      </c>
      <c r="C167" s="19" t="e">
        <f t="shared" si="5"/>
        <v>#N/A</v>
      </c>
    </row>
    <row r="168" spans="1:3" x14ac:dyDescent="0.25">
      <c r="A168" t="str">
        <f>'EC-Ausw'!E74</f>
        <v>Anderes Studium</v>
      </c>
      <c r="B168" t="e">
        <f>'EC-Ausw'!F74</f>
        <v>#N/A</v>
      </c>
      <c r="C168" s="19" t="e">
        <f t="shared" si="5"/>
        <v>#N/A</v>
      </c>
    </row>
    <row r="169" spans="1:3" x14ac:dyDescent="0.25">
      <c r="A169" t="str">
        <f>'EC-Ausw'!E75</f>
        <v>Trifft nicht zu</v>
      </c>
      <c r="B169" t="e">
        <f>'EC-Ausw'!F75</f>
        <v>#N/A</v>
      </c>
      <c r="C169" s="19" t="e">
        <f t="shared" ref="C169:C219" si="6">B169/$B$12</f>
        <v>#N/A</v>
      </c>
    </row>
    <row r="170" spans="1:3" x14ac:dyDescent="0.25">
      <c r="C170" s="19"/>
    </row>
    <row r="171" spans="1:3" x14ac:dyDescent="0.25">
      <c r="A171" s="1" t="str">
        <f>'EC-Ausw'!B77</f>
        <v>Meine Angebote (Mehrfachn. möglich)</v>
      </c>
      <c r="C171" s="19"/>
    </row>
    <row r="172" spans="1:3" x14ac:dyDescent="0.25">
      <c r="A172" t="str">
        <f>'EC-Ausw'!E77</f>
        <v>Geburtsvorbereitung</v>
      </c>
      <c r="B172">
        <f>'EC-Ausw'!F77</f>
        <v>0</v>
      </c>
      <c r="C172" s="19">
        <f t="shared" si="6"/>
        <v>0</v>
      </c>
    </row>
    <row r="173" spans="1:3" x14ac:dyDescent="0.25">
      <c r="A173" t="str">
        <f>'EC-Ausw'!E78</f>
        <v>Einzelberatung, Paar- und Familienberatung</v>
      </c>
      <c r="B173">
        <f>'EC-Ausw'!F78</f>
        <v>0</v>
      </c>
      <c r="C173" s="19">
        <f t="shared" si="6"/>
        <v>0</v>
      </c>
    </row>
    <row r="174" spans="1:3" x14ac:dyDescent="0.25">
      <c r="A174" t="str">
        <f>'EC-Ausw'!E79</f>
        <v>Vermittlung an weiterführende Beratungsangebote</v>
      </c>
      <c r="B174">
        <f>'EC-Ausw'!F79</f>
        <v>0</v>
      </c>
      <c r="C174" s="19">
        <f t="shared" si="6"/>
        <v>0</v>
      </c>
    </row>
    <row r="175" spans="1:3" x14ac:dyDescent="0.25">
      <c r="A175" t="str">
        <f>'EC-Ausw'!E80</f>
        <v>kollegiale Beratung von Fachkräften</v>
      </c>
      <c r="B175">
        <f>'EC-Ausw'!F80</f>
        <v>0</v>
      </c>
      <c r="C175" s="19">
        <f t="shared" si="6"/>
        <v>0</v>
      </c>
    </row>
    <row r="176" spans="1:3" x14ac:dyDescent="0.25">
      <c r="A176" t="str">
        <f>'EC-Ausw'!E81</f>
        <v>Sonstiges</v>
      </c>
      <c r="B176">
        <f>'EC-Ausw'!F81</f>
        <v>0</v>
      </c>
      <c r="C176" s="19">
        <f t="shared" si="6"/>
        <v>0</v>
      </c>
    </row>
    <row r="177" spans="1:3" x14ac:dyDescent="0.25">
      <c r="A177" t="str">
        <f>'EC-Ausw'!E82</f>
        <v>Feste, Flohmärkte, Ausflüge</v>
      </c>
      <c r="B177">
        <f>'EC-Ausw'!F82</f>
        <v>0</v>
      </c>
      <c r="C177" s="19">
        <f t="shared" si="6"/>
        <v>0</v>
      </c>
    </row>
    <row r="178" spans="1:3" x14ac:dyDescent="0.25">
      <c r="A178" t="str">
        <f>'EC-Ausw'!E83</f>
        <v>Eltern-Kind-Gruppen (z.B. Spielgruppe, Babymassage, PEKiP)</v>
      </c>
      <c r="B178">
        <f>'EC-Ausw'!F83</f>
        <v>0</v>
      </c>
      <c r="C178" s="19">
        <f t="shared" si="6"/>
        <v>0</v>
      </c>
    </row>
    <row r="179" spans="1:3" x14ac:dyDescent="0.25">
      <c r="A179" t="str">
        <f>'EC-Ausw'!E84</f>
        <v>Gesprächskreise (z.B. Eltern-Kind-Café), offene Treffs, Spiel- oder Bastelnachmittage</v>
      </c>
      <c r="B179">
        <f>'EC-Ausw'!F84</f>
        <v>0</v>
      </c>
      <c r="C179" s="19">
        <f t="shared" si="6"/>
        <v>0</v>
      </c>
    </row>
    <row r="180" spans="1:3" x14ac:dyDescent="0.25">
      <c r="A180" t="str">
        <f>'EC-Ausw'!E85</f>
        <v>Erziehungskurse oder andere feste Kurse</v>
      </c>
      <c r="B180">
        <f>'EC-Ausw'!F85</f>
        <v>0</v>
      </c>
      <c r="C180" s="19">
        <f t="shared" si="6"/>
        <v>0</v>
      </c>
    </row>
    <row r="181" spans="1:3" x14ac:dyDescent="0.25">
      <c r="A181" t="str">
        <f>'EC-Ausw'!E86</f>
        <v>Vorträge, Eltern-, Informationsabend</v>
      </c>
      <c r="B181">
        <f>'EC-Ausw'!F86</f>
        <v>0</v>
      </c>
      <c r="C181" s="19">
        <f t="shared" si="6"/>
        <v>0</v>
      </c>
    </row>
    <row r="182" spans="1:3" x14ac:dyDescent="0.25">
      <c r="A182" t="str">
        <f>'EC-Ausw'!E87</f>
        <v>Hausbesuche</v>
      </c>
      <c r="B182">
        <f>'EC-Ausw'!F87</f>
        <v>0</v>
      </c>
      <c r="C182" s="19">
        <f t="shared" si="6"/>
        <v>0</v>
      </c>
    </row>
    <row r="183" spans="1:3" x14ac:dyDescent="0.25">
      <c r="A183" t="str">
        <f>'EC-Ausw'!E88</f>
        <v>Begleitung von Eltern zu Ämtern, Schulen oder Beratungseinrichtungen</v>
      </c>
      <c r="B183">
        <f>'EC-Ausw'!F88</f>
        <v>0</v>
      </c>
      <c r="C183" s="19">
        <f t="shared" si="6"/>
        <v>0</v>
      </c>
    </row>
    <row r="184" spans="1:3" x14ac:dyDescent="0.25">
      <c r="A184" t="str">
        <f>'EC-Ausw'!E89</f>
        <v>Einzelgespräche mit Eltern</v>
      </c>
      <c r="B184">
        <f>'EC-Ausw'!F89</f>
        <v>0</v>
      </c>
      <c r="C184" s="19">
        <f t="shared" si="6"/>
        <v>0</v>
      </c>
    </row>
    <row r="185" spans="1:3" x14ac:dyDescent="0.25">
      <c r="C185" s="19"/>
    </row>
    <row r="186" spans="1:3" x14ac:dyDescent="0.25">
      <c r="A186" s="1" t="str">
        <f>'EC-Ausw'!B90</f>
        <v>Zielgruppe</v>
      </c>
      <c r="C186" s="19"/>
    </row>
    <row r="187" spans="1:3" x14ac:dyDescent="0.25">
      <c r="A187" t="str">
        <f>'EC-Ausw'!E90</f>
        <v>Keine Angabe</v>
      </c>
      <c r="B187" t="e">
        <f>'EC-Ausw'!F90</f>
        <v>#N/A</v>
      </c>
      <c r="C187" s="19" t="e">
        <f t="shared" si="6"/>
        <v>#N/A</v>
      </c>
    </row>
    <row r="188" spans="1:3" x14ac:dyDescent="0.25">
      <c r="A188" t="str">
        <f>'EC-Ausw'!E91</f>
        <v>Eltern</v>
      </c>
      <c r="B188" t="e">
        <f>'EC-Ausw'!F91</f>
        <v>#N/A</v>
      </c>
      <c r="C188" s="19" t="e">
        <f t="shared" si="6"/>
        <v>#N/A</v>
      </c>
    </row>
    <row r="189" spans="1:3" x14ac:dyDescent="0.25">
      <c r="A189" t="str">
        <f>'EC-Ausw'!E92</f>
        <v>Kindern</v>
      </c>
      <c r="B189" t="e">
        <f>'EC-Ausw'!F92</f>
        <v>#N/A</v>
      </c>
      <c r="C189" s="19" t="e">
        <f t="shared" si="6"/>
        <v>#N/A</v>
      </c>
    </row>
    <row r="190" spans="1:3" x14ac:dyDescent="0.25">
      <c r="A190" t="str">
        <f>'EC-Ausw'!E93</f>
        <v>Eltern und Kindern</v>
      </c>
      <c r="B190" t="e">
        <f>'EC-Ausw'!F93</f>
        <v>#N/A</v>
      </c>
      <c r="C190" s="19" t="e">
        <f t="shared" si="6"/>
        <v>#N/A</v>
      </c>
    </row>
    <row r="191" spans="1:3" x14ac:dyDescent="0.25">
      <c r="A191" t="str">
        <f>'EC-Ausw'!E94</f>
        <v>Sonstige</v>
      </c>
      <c r="B191" t="e">
        <f>'EC-Ausw'!F94</f>
        <v>#N/A</v>
      </c>
      <c r="C191" s="19" t="e">
        <f t="shared" si="6"/>
        <v>#N/A</v>
      </c>
    </row>
    <row r="192" spans="1:3" ht="11.25" customHeight="1" x14ac:dyDescent="0.25">
      <c r="C192" s="19"/>
    </row>
    <row r="193" spans="1:3" x14ac:dyDescent="0.25">
      <c r="A193" s="1" t="str">
        <f>'EC-Ausw'!B95</f>
        <v>Alter der Kinder</v>
      </c>
      <c r="C193" s="19"/>
    </row>
    <row r="194" spans="1:3" x14ac:dyDescent="0.25">
      <c r="A194" t="str">
        <f>'EC-Ausw'!E95</f>
        <v>Keine Angabe</v>
      </c>
      <c r="B194" t="e">
        <f>'EC-Ausw'!F95</f>
        <v>#N/A</v>
      </c>
      <c r="C194" s="19" t="e">
        <f t="shared" si="6"/>
        <v>#N/A</v>
      </c>
    </row>
    <row r="195" spans="1:3" x14ac:dyDescent="0.25">
      <c r="A195" t="str">
        <f>'EC-Ausw'!E96</f>
        <v>jünger als 3 Jahre</v>
      </c>
      <c r="B195" t="e">
        <f>'EC-Ausw'!F96</f>
        <v>#N/A</v>
      </c>
      <c r="C195" s="19" t="e">
        <f t="shared" si="6"/>
        <v>#N/A</v>
      </c>
    </row>
    <row r="196" spans="1:3" x14ac:dyDescent="0.25">
      <c r="A196" t="str">
        <f>'EC-Ausw'!E97</f>
        <v>3 Jahre und jünger als 6 Jahre</v>
      </c>
      <c r="B196" t="e">
        <f>'EC-Ausw'!F97</f>
        <v>#N/A</v>
      </c>
      <c r="C196" s="19" t="e">
        <f t="shared" si="6"/>
        <v>#N/A</v>
      </c>
    </row>
    <row r="197" spans="1:3" x14ac:dyDescent="0.25">
      <c r="A197" t="str">
        <f>'EC-Ausw'!E98</f>
        <v>6 Jahre und jünger als 14 Jahre</v>
      </c>
      <c r="B197" t="e">
        <f>'EC-Ausw'!F98</f>
        <v>#N/A</v>
      </c>
      <c r="C197" s="19" t="e">
        <f t="shared" si="6"/>
        <v>#N/A</v>
      </c>
    </row>
    <row r="198" spans="1:3" x14ac:dyDescent="0.25">
      <c r="A198" t="str">
        <f>'EC-Ausw'!E99</f>
        <v>trifft nicht zu</v>
      </c>
      <c r="B198" t="e">
        <f>'EC-Ausw'!F99</f>
        <v>#N/A</v>
      </c>
      <c r="C198" s="19" t="e">
        <f t="shared" si="6"/>
        <v>#N/A</v>
      </c>
    </row>
    <row r="199" spans="1:3" ht="11.25" customHeight="1" x14ac:dyDescent="0.25">
      <c r="C199" s="19"/>
    </row>
    <row r="200" spans="1:3" x14ac:dyDescent="0.25">
      <c r="A200" s="1" t="str">
        <f>'EC-Ausw'!B100</f>
        <v>Kooperationspartner: Summe aller Angaben (max. 3)</v>
      </c>
      <c r="C200" s="19"/>
    </row>
    <row r="201" spans="1:3" x14ac:dyDescent="0.25">
      <c r="A201" t="str">
        <f>'EC-Ausw'!E100</f>
        <v>Andere Träger/Einrichtungen der Familienbildung</v>
      </c>
      <c r="B201" t="e">
        <f>'EC-Ausw'!F100</f>
        <v>#N/A</v>
      </c>
      <c r="C201" s="19" t="e">
        <f t="shared" si="6"/>
        <v>#N/A</v>
      </c>
    </row>
    <row r="202" spans="1:3" x14ac:dyDescent="0.25">
      <c r="A202" t="str">
        <f>'EC-Ausw'!E101</f>
        <v>Migrationsberatung</v>
      </c>
      <c r="B202" t="e">
        <f>'EC-Ausw'!F101</f>
        <v>#N/A</v>
      </c>
      <c r="C202" s="19" t="e">
        <f t="shared" si="6"/>
        <v>#N/A</v>
      </c>
    </row>
    <row r="203" spans="1:3" x14ac:dyDescent="0.25">
      <c r="A203" t="str">
        <f>'EC-Ausw'!E102</f>
        <v>Sozialpädagogische Familienhilfe</v>
      </c>
      <c r="B203" t="e">
        <f>'EC-Ausw'!F102</f>
        <v>#N/A</v>
      </c>
      <c r="C203" s="19" t="e">
        <f t="shared" si="6"/>
        <v>#N/A</v>
      </c>
    </row>
    <row r="204" spans="1:3" x14ac:dyDescent="0.25">
      <c r="A204" t="str">
        <f>'EC-Ausw'!E103</f>
        <v>Verein</v>
      </c>
      <c r="B204" t="e">
        <f>'EC-Ausw'!F103</f>
        <v>#N/A</v>
      </c>
      <c r="C204" s="19" t="e">
        <f t="shared" si="6"/>
        <v>#N/A</v>
      </c>
    </row>
    <row r="205" spans="1:3" x14ac:dyDescent="0.25">
      <c r="A205" t="str">
        <f>'EC-Ausw'!E104</f>
        <v>sonstige (bitte eintragen)</v>
      </c>
      <c r="B205" t="e">
        <f>'EC-Ausw'!F104</f>
        <v>#N/A</v>
      </c>
      <c r="C205" s="19" t="e">
        <f t="shared" si="6"/>
        <v>#N/A</v>
      </c>
    </row>
    <row r="206" spans="1:3" x14ac:dyDescent="0.25">
      <c r="A206" t="str">
        <f>'EC-Ausw'!E105</f>
        <v>Beratungsstellen</v>
      </c>
      <c r="B206" t="e">
        <f>'EC-Ausw'!F105</f>
        <v>#N/A</v>
      </c>
      <c r="C206" s="19" t="e">
        <f t="shared" si="6"/>
        <v>#N/A</v>
      </c>
    </row>
    <row r="207" spans="1:3" x14ac:dyDescent="0.25">
      <c r="A207" t="str">
        <f>'EC-Ausw'!E106</f>
        <v>Familienzentrum</v>
      </c>
      <c r="B207" t="e">
        <f>'EC-Ausw'!F106</f>
        <v>#N/A</v>
      </c>
      <c r="C207" s="19" t="e">
        <f t="shared" si="6"/>
        <v>#N/A</v>
      </c>
    </row>
    <row r="208" spans="1:3" x14ac:dyDescent="0.25">
      <c r="A208" t="str">
        <f>'EC-Ausw'!E107</f>
        <v>Freie Träger</v>
      </c>
      <c r="B208" t="e">
        <f>'EC-Ausw'!F107</f>
        <v>#N/A</v>
      </c>
      <c r="C208" s="19" t="e">
        <f t="shared" si="6"/>
        <v>#N/A</v>
      </c>
    </row>
    <row r="209" spans="1:3" x14ac:dyDescent="0.25">
      <c r="A209" t="str">
        <f>'EC-Ausw'!E108</f>
        <v>Gesundheitsberufe (Ärzte, Hebammen, Therapeuten)</v>
      </c>
      <c r="B209" t="e">
        <f>'EC-Ausw'!F108</f>
        <v>#N/A</v>
      </c>
      <c r="C209" s="19" t="e">
        <f t="shared" si="6"/>
        <v>#N/A</v>
      </c>
    </row>
    <row r="210" spans="1:3" x14ac:dyDescent="0.25">
      <c r="A210" t="str">
        <f>'EC-Ausw'!E109</f>
        <v>Grundschule</v>
      </c>
      <c r="B210" t="e">
        <f>'EC-Ausw'!F109</f>
        <v>#N/A</v>
      </c>
      <c r="C210" s="19" t="e">
        <f t="shared" si="6"/>
        <v>#N/A</v>
      </c>
    </row>
    <row r="211" spans="1:3" x14ac:dyDescent="0.25">
      <c r="A211" t="str">
        <f>'EC-Ausw'!E110</f>
        <v>Job Center</v>
      </c>
      <c r="B211" t="e">
        <f>'EC-Ausw'!F110</f>
        <v>#N/A</v>
      </c>
      <c r="C211" s="19" t="e">
        <f t="shared" si="6"/>
        <v>#N/A</v>
      </c>
    </row>
    <row r="212" spans="1:3" x14ac:dyDescent="0.25">
      <c r="A212" t="str">
        <f>'EC-Ausw'!E111</f>
        <v>Jugend- / Gesundheitsamt</v>
      </c>
      <c r="B212" t="e">
        <f>'EC-Ausw'!F111</f>
        <v>#N/A</v>
      </c>
      <c r="C212" s="19" t="e">
        <f t="shared" si="6"/>
        <v>#N/A</v>
      </c>
    </row>
    <row r="213" spans="1:3" x14ac:dyDescent="0.25">
      <c r="A213" t="str">
        <f>'EC-Ausw'!E112</f>
        <v>Kita</v>
      </c>
      <c r="B213" t="e">
        <f>'EC-Ausw'!F112</f>
        <v>#N/A</v>
      </c>
      <c r="C213" s="19" t="e">
        <f t="shared" si="6"/>
        <v>#N/A</v>
      </c>
    </row>
    <row r="214" spans="1:3" x14ac:dyDescent="0.25">
      <c r="C214" s="19"/>
    </row>
    <row r="215" spans="1:3" x14ac:dyDescent="0.25">
      <c r="A215" s="1" t="str">
        <f>'EC-Ausw'!B113</f>
        <v>Kooperationsformen: Summe aller Angaben (max. 3)</v>
      </c>
      <c r="C215" s="19"/>
    </row>
    <row r="216" spans="1:3" x14ac:dyDescent="0.25">
      <c r="A216" t="str">
        <f>'EC-Ausw'!E113</f>
        <v>Informationsaustausch</v>
      </c>
      <c r="B216" t="e">
        <f>'EC-Ausw'!F113</f>
        <v>#N/A</v>
      </c>
      <c r="C216" s="19" t="e">
        <f t="shared" si="6"/>
        <v>#N/A</v>
      </c>
    </row>
    <row r="217" spans="1:3" x14ac:dyDescent="0.25">
      <c r="A217" t="str">
        <f>'EC-Ausw'!E114</f>
        <v>(Gegenseitige) Vermittlung</v>
      </c>
      <c r="B217" t="e">
        <f>'EC-Ausw'!F114</f>
        <v>#N/A</v>
      </c>
      <c r="C217" s="19" t="e">
        <f t="shared" si="6"/>
        <v>#N/A</v>
      </c>
    </row>
    <row r="218" spans="1:3" x14ac:dyDescent="0.25">
      <c r="A218" t="str">
        <f>'EC-Ausw'!E115</f>
        <v>Koordinierung von Aktivitäten</v>
      </c>
      <c r="B218" t="e">
        <f>'EC-Ausw'!F115</f>
        <v>#N/A</v>
      </c>
      <c r="C218" s="19" t="e">
        <f t="shared" si="6"/>
        <v>#N/A</v>
      </c>
    </row>
    <row r="219" spans="1:3" x14ac:dyDescent="0.25">
      <c r="A219" t="str">
        <f>'EC-Ausw'!E116</f>
        <v>Gemeinsame Angebote/Aktivitäten</v>
      </c>
      <c r="B219" t="e">
        <f>'EC-Ausw'!F116</f>
        <v>#N/A</v>
      </c>
      <c r="C219" s="19" t="e">
        <f t="shared" si="6"/>
        <v>#N/A</v>
      </c>
    </row>
    <row r="220" spans="1:3" x14ac:dyDescent="0.25">
      <c r="C220" s="19"/>
    </row>
    <row r="221" spans="1:3" x14ac:dyDescent="0.25">
      <c r="A221" s="1" t="str">
        <f>'EC-Ausw'!B117</f>
        <v>Informationsquellen über das Angebot (Mehrfachn. möglich)</v>
      </c>
      <c r="C221" s="19"/>
    </row>
    <row r="222" spans="1:3" x14ac:dyDescent="0.25">
      <c r="A222" t="str">
        <f>'EC-Ausw'!E117</f>
        <v>Familienbildungsträger, der die Weiterqualifizierung anbietet (telefonisch,</v>
      </c>
      <c r="B222">
        <f>'EC-Ausw'!F117</f>
        <v>0</v>
      </c>
      <c r="C222" s="19">
        <f t="shared" ref="C222:C226" si="7">B222/$B$12</f>
        <v>0</v>
      </c>
    </row>
    <row r="223" spans="1:3" x14ac:dyDescent="0.25">
      <c r="A223" t="str">
        <f>'EC-Ausw'!E118</f>
        <v>Gespräch mit Kolleg/innen, die die Weiterqualifizierung bereits gemacht haben</v>
      </c>
      <c r="B223">
        <f>'EC-Ausw'!F118</f>
        <v>0</v>
      </c>
      <c r="C223" s="19">
        <f t="shared" si="7"/>
        <v>0</v>
      </c>
    </row>
    <row r="224" spans="1:3" x14ac:dyDescent="0.25">
      <c r="A224" t="str">
        <f>'EC-Ausw'!E119</f>
        <v>Internet</v>
      </c>
      <c r="B224">
        <f>'EC-Ausw'!F119</f>
        <v>0</v>
      </c>
      <c r="C224" s="19">
        <f t="shared" si="7"/>
        <v>0</v>
      </c>
    </row>
    <row r="225" spans="1:3" x14ac:dyDescent="0.25">
      <c r="A225" t="str">
        <f>'EC-Ausw'!E120</f>
        <v>(Fach-)Presse</v>
      </c>
      <c r="B225">
        <f>'EC-Ausw'!F120</f>
        <v>0</v>
      </c>
      <c r="C225" s="19">
        <f t="shared" si="7"/>
        <v>0</v>
      </c>
    </row>
    <row r="226" spans="1:3" x14ac:dyDescent="0.25">
      <c r="A226" t="str">
        <f>'EC-Ausw'!E121</f>
        <v>Sonstiges</v>
      </c>
      <c r="B226">
        <f>'EC-Ausw'!F121</f>
        <v>0</v>
      </c>
      <c r="C226" s="19">
        <f t="shared" si="7"/>
        <v>0</v>
      </c>
    </row>
    <row r="227" spans="1:3" x14ac:dyDescent="0.25">
      <c r="C227" s="19"/>
    </row>
    <row r="228" spans="1:3" x14ac:dyDescent="0.25">
      <c r="C228" s="19"/>
    </row>
    <row r="229" spans="1:3" x14ac:dyDescent="0.25">
      <c r="C229" s="19"/>
    </row>
    <row r="230" spans="1:3" x14ac:dyDescent="0.25">
      <c r="C230" s="19"/>
    </row>
    <row r="231" spans="1:3" x14ac:dyDescent="0.25">
      <c r="C231" s="19"/>
    </row>
    <row r="232" spans="1:3" x14ac:dyDescent="0.25">
      <c r="C232" s="19"/>
    </row>
    <row r="233" spans="1:3" x14ac:dyDescent="0.25">
      <c r="C233" s="19"/>
    </row>
    <row r="234" spans="1:3" x14ac:dyDescent="0.25">
      <c r="C234" s="19"/>
    </row>
    <row r="235" spans="1:3" x14ac:dyDescent="0.25">
      <c r="C235" s="19"/>
    </row>
    <row r="236" spans="1:3" x14ac:dyDescent="0.25">
      <c r="C236" s="19"/>
    </row>
    <row r="237" spans="1:3" x14ac:dyDescent="0.25">
      <c r="C237" s="19"/>
    </row>
    <row r="238" spans="1:3" x14ac:dyDescent="0.25">
      <c r="C238" s="19"/>
    </row>
    <row r="239" spans="1:3" x14ac:dyDescent="0.25">
      <c r="C239" s="19"/>
    </row>
    <row r="240" spans="1:3" x14ac:dyDescent="0.25">
      <c r="C240" s="19"/>
    </row>
    <row r="241" spans="1:3" x14ac:dyDescent="0.25">
      <c r="C241" s="19"/>
    </row>
    <row r="242" spans="1:3" x14ac:dyDescent="0.25">
      <c r="C242" s="19"/>
    </row>
    <row r="243" spans="1:3" x14ac:dyDescent="0.25">
      <c r="C243" s="19"/>
    </row>
    <row r="244" spans="1:3" x14ac:dyDescent="0.25">
      <c r="C244" s="19"/>
    </row>
    <row r="245" spans="1:3" x14ac:dyDescent="0.25">
      <c r="C245" s="19"/>
    </row>
    <row r="246" spans="1:3" x14ac:dyDescent="0.25">
      <c r="C246" s="19"/>
    </row>
    <row r="247" spans="1:3" x14ac:dyDescent="0.25">
      <c r="C247" s="19"/>
    </row>
    <row r="248" spans="1:3" x14ac:dyDescent="0.25">
      <c r="C248" s="19"/>
    </row>
    <row r="249" spans="1:3" x14ac:dyDescent="0.25">
      <c r="C249" s="19"/>
    </row>
    <row r="250" spans="1:3" x14ac:dyDescent="0.25">
      <c r="C250" s="19"/>
    </row>
    <row r="251" spans="1:3" x14ac:dyDescent="0.25">
      <c r="C251" s="19"/>
    </row>
    <row r="252" spans="1:3" x14ac:dyDescent="0.25">
      <c r="C252" s="19"/>
    </row>
    <row r="253" spans="1:3" x14ac:dyDescent="0.25">
      <c r="C253" s="19"/>
    </row>
    <row r="254" spans="1:3" x14ac:dyDescent="0.25">
      <c r="C254" s="19"/>
    </row>
    <row r="255" spans="1:3" ht="18.75" x14ac:dyDescent="0.3">
      <c r="A255" s="40" t="s">
        <v>141</v>
      </c>
      <c r="B255" s="57" t="str">
        <f>CONCATENATE("Austritte: ",B13)</f>
        <v>Austritte: 1</v>
      </c>
      <c r="C255" s="57"/>
    </row>
    <row r="256" spans="1:3" ht="18.75" x14ac:dyDescent="0.3">
      <c r="A256" s="35" t="s">
        <v>123</v>
      </c>
      <c r="B256" s="37"/>
      <c r="C256" s="37"/>
    </row>
    <row r="257" spans="1:3" x14ac:dyDescent="0.25">
      <c r="A257" s="1" t="str">
        <f>'ESF-Ausw'!A96</f>
        <v>Vorzeitig ausgetreten</v>
      </c>
      <c r="B257" s="23" t="e">
        <f>'ESF-Ausw'!E98</f>
        <v>#N/A</v>
      </c>
      <c r="C257" s="19" t="e">
        <f>B257/$B$13</f>
        <v>#N/A</v>
      </c>
    </row>
    <row r="258" spans="1:3" x14ac:dyDescent="0.25">
      <c r="A258" s="1"/>
      <c r="B258" s="23"/>
      <c r="C258" s="19"/>
    </row>
    <row r="259" spans="1:3" x14ac:dyDescent="0.25">
      <c r="A259" s="1" t="s">
        <v>148</v>
      </c>
      <c r="B259" s="23"/>
      <c r="C259" s="19"/>
    </row>
    <row r="260" spans="1:3" x14ac:dyDescent="0.25">
      <c r="A260" s="23" t="str">
        <f>'ESF-Ausw'!A105</f>
        <v>neu arbeitsuchend</v>
      </c>
      <c r="B260" s="23" t="e">
        <f>'ESF-Ausw'!E107</f>
        <v>#N/A</v>
      </c>
      <c r="C260" s="19" t="e">
        <f>B260/$B$13</f>
        <v>#N/A</v>
      </c>
    </row>
    <row r="261" spans="1:3" x14ac:dyDescent="0.25">
      <c r="A261" s="23" t="str">
        <f>'ESF-Ausw'!A102</f>
        <v>in schulischer/beruflicher Bildung</v>
      </c>
      <c r="B261" s="23" t="e">
        <f>'ESF-Ausw'!E104</f>
        <v>#N/A</v>
      </c>
      <c r="C261" s="19" t="e">
        <f t="shared" ref="C261:C262" si="8">B261/$B$13</f>
        <v>#N/A</v>
      </c>
    </row>
    <row r="262" spans="1:3" x14ac:dyDescent="0.25">
      <c r="A262" s="23" t="str">
        <f>'ESF-Ausw'!A108</f>
        <v>Qualifizierung erhalten</v>
      </c>
      <c r="B262" s="23" t="e">
        <f>'ESF-Ausw'!E110</f>
        <v>#N/A</v>
      </c>
      <c r="C262" s="19" t="e">
        <f t="shared" si="8"/>
        <v>#N/A</v>
      </c>
    </row>
    <row r="263" spans="1:3" x14ac:dyDescent="0.25">
      <c r="A263" s="23" t="str">
        <f>'ESF-Ausw'!A99</f>
        <v>Arbeit aufgenommen oder selbstständig</v>
      </c>
      <c r="B263" s="23" t="e">
        <f>'ESF-Ausw'!E101</f>
        <v>#N/A</v>
      </c>
      <c r="C263" s="19" t="e">
        <f>B263/$B$13</f>
        <v>#N/A</v>
      </c>
    </row>
    <row r="264" spans="1:3" x14ac:dyDescent="0.25">
      <c r="A264" s="23"/>
      <c r="B264" s="23"/>
      <c r="C264" s="19"/>
    </row>
    <row r="265" spans="1:3" x14ac:dyDescent="0.25">
      <c r="A265" s="1" t="s">
        <v>149</v>
      </c>
      <c r="B265" s="23"/>
      <c r="C265" s="19"/>
    </row>
    <row r="266" spans="1:3" x14ac:dyDescent="0.25">
      <c r="A266" s="38" t="str">
        <f>'ESF-Ausw'!A152</f>
        <v>Nichterwerbstätige TN, die neu auf Arbeitsuche sind</v>
      </c>
      <c r="B266" s="38" t="e">
        <f>'ESF-Ausw'!E152</f>
        <v>#N/A</v>
      </c>
      <c r="C266" s="19" t="e">
        <f>B266/Überblick!$B$13</f>
        <v>#N/A</v>
      </c>
    </row>
    <row r="267" spans="1:3" x14ac:dyDescent="0.25">
      <c r="A267" s="38" t="str">
        <f>'ESF-Ausw'!A155</f>
        <v>TN, die eine schulische/berufliche Bildung absolvieren</v>
      </c>
      <c r="B267" s="38" t="e">
        <f>'ESF-Ausw'!E155</f>
        <v>#N/A</v>
      </c>
      <c r="C267" s="19" t="e">
        <f>B267/Überblick!$B$13</f>
        <v>#N/A</v>
      </c>
    </row>
    <row r="268" spans="1:3" x14ac:dyDescent="0.25">
      <c r="A268" s="38" t="str">
        <f>'ESF-Ausw'!A158</f>
        <v>TN, die eine Qualifizierung erlangen</v>
      </c>
      <c r="B268" s="38" t="e">
        <f>'ESF-Ausw'!E158</f>
        <v>#N/A</v>
      </c>
      <c r="C268" s="19" t="e">
        <f>B268/Überblick!$B$13</f>
        <v>#N/A</v>
      </c>
    </row>
    <row r="269" spans="1:3" x14ac:dyDescent="0.25">
      <c r="A269" s="38" t="str">
        <f>'ESF-Ausw'!A161</f>
        <v>TN, die einen Arbeitsplatz haben, einschließlich Selbständige</v>
      </c>
      <c r="B269" s="38" t="e">
        <f>'ESF-Ausw'!E161</f>
        <v>#N/A</v>
      </c>
      <c r="C269" s="19" t="e">
        <f>B269/Überblick!$B$13</f>
        <v>#N/A</v>
      </c>
    </row>
    <row r="270" spans="1:3" x14ac:dyDescent="0.25">
      <c r="A270" s="38"/>
      <c r="B270" s="38"/>
      <c r="C270" s="19"/>
    </row>
    <row r="271" spans="1:3" ht="18.75" x14ac:dyDescent="0.3">
      <c r="A271" s="35" t="s">
        <v>381</v>
      </c>
      <c r="B271" s="37"/>
      <c r="C271" s="37"/>
    </row>
    <row r="272" spans="1:3" s="1" customFormat="1" x14ac:dyDescent="0.25">
      <c r="A272" s="1" t="str">
        <f>'EC-Ausw'!B162</f>
        <v>Qualifizierung zum/zur Elternbegleiter/in</v>
      </c>
    </row>
    <row r="273" spans="1:3" x14ac:dyDescent="0.25">
      <c r="A273" t="str">
        <f>'EC-Ausw'!E162</f>
        <v>Nicht angegeben</v>
      </c>
      <c r="B273" t="e">
        <f>'EC-Ausw'!F162</f>
        <v>#N/A</v>
      </c>
      <c r="C273" s="19" t="e">
        <f>B273/$B$13</f>
        <v>#N/A</v>
      </c>
    </row>
    <row r="274" spans="1:3" x14ac:dyDescent="0.25">
      <c r="A274" t="str">
        <f>'EC-Ausw'!E163</f>
        <v>Nein</v>
      </c>
      <c r="B274" t="e">
        <f>'EC-Ausw'!F163</f>
        <v>#N/A</v>
      </c>
      <c r="C274" s="19" t="e">
        <f t="shared" ref="C274:C289" si="9">B274/$B$13</f>
        <v>#N/A</v>
      </c>
    </row>
    <row r="275" spans="1:3" x14ac:dyDescent="0.25">
      <c r="A275" t="str">
        <f>'EC-Ausw'!E164</f>
        <v>Ja</v>
      </c>
      <c r="B275" t="e">
        <f>'EC-Ausw'!F164</f>
        <v>#N/A</v>
      </c>
      <c r="C275" s="19" t="e">
        <f t="shared" si="9"/>
        <v>#N/A</v>
      </c>
    </row>
    <row r="276" spans="1:3" x14ac:dyDescent="0.25">
      <c r="C276" s="19"/>
    </row>
    <row r="277" spans="1:3" x14ac:dyDescent="0.25">
      <c r="A277" s="1" t="str">
        <f>'EC-Ausw'!B165</f>
        <v>Gründe für die vorzeitige Beendigung</v>
      </c>
      <c r="C277" s="19"/>
    </row>
    <row r="278" spans="1:3" x14ac:dyDescent="0.25">
      <c r="A278" t="str">
        <f>'EC-Ausw'!E165</f>
        <v>keine Angabe</v>
      </c>
      <c r="B278" t="e">
        <f>'EC-Ausw'!F165</f>
        <v>#N/A</v>
      </c>
      <c r="C278" s="19" t="e">
        <f t="shared" si="9"/>
        <v>#N/A</v>
      </c>
    </row>
    <row r="279" spans="1:3" x14ac:dyDescent="0.25">
      <c r="A279" t="str">
        <f>'EC-Ausw'!E166</f>
        <v>Das 3.Kursmodul endete früher als geplant</v>
      </c>
      <c r="B279" t="e">
        <f>'EC-Ausw'!F166</f>
        <v>#N/A</v>
      </c>
      <c r="C279" s="19" t="e">
        <f t="shared" si="9"/>
        <v>#N/A</v>
      </c>
    </row>
    <row r="280" spans="1:3" x14ac:dyDescent="0.25">
      <c r="A280" t="str">
        <f>'EC-Ausw'!E167</f>
        <v>Stornierung vor Kursbeginn</v>
      </c>
      <c r="B280" t="e">
        <f>'EC-Ausw'!F167</f>
        <v>#N/A</v>
      </c>
      <c r="C280" s="19" t="e">
        <f t="shared" si="9"/>
        <v>#N/A</v>
      </c>
    </row>
    <row r="281" spans="1:3" x14ac:dyDescent="0.25">
      <c r="A281" t="str">
        <f>'EC-Ausw'!E168</f>
        <v>Teilnehmdende/r ist nicht erschienen zum Kursbeginn</v>
      </c>
      <c r="B281" t="e">
        <f>'EC-Ausw'!F168</f>
        <v>#N/A</v>
      </c>
      <c r="C281" s="19" t="e">
        <f t="shared" si="9"/>
        <v>#N/A</v>
      </c>
    </row>
    <row r="282" spans="1:3" x14ac:dyDescent="0.25">
      <c r="A282" t="str">
        <f>'EC-Ausw'!E169</f>
        <v>Unzufriedenheit mit den Qualifizierungsinhalten</v>
      </c>
      <c r="B282" t="e">
        <f>'EC-Ausw'!F169</f>
        <v>#N/A</v>
      </c>
      <c r="C282" s="19" t="e">
        <f t="shared" si="9"/>
        <v>#N/A</v>
      </c>
    </row>
    <row r="283" spans="1:3" x14ac:dyDescent="0.25">
      <c r="A283" t="str">
        <f>'EC-Ausw'!E170</f>
        <v>Persönliche Gründe (Umzug o.ä.)</v>
      </c>
      <c r="B283" t="e">
        <f>'EC-Ausw'!F170</f>
        <v>#N/A</v>
      </c>
      <c r="C283" s="19" t="e">
        <f t="shared" si="9"/>
        <v>#N/A</v>
      </c>
    </row>
    <row r="284" spans="1:3" x14ac:dyDescent="0.25">
      <c r="A284" t="str">
        <f>'EC-Ausw'!E171</f>
        <v>Sonstiges</v>
      </c>
      <c r="B284" t="e">
        <f>'EC-Ausw'!F171</f>
        <v>#N/A</v>
      </c>
      <c r="C284" s="19" t="e">
        <f t="shared" si="9"/>
        <v>#N/A</v>
      </c>
    </row>
    <row r="285" spans="1:3" x14ac:dyDescent="0.25">
      <c r="C285" s="19"/>
    </row>
    <row r="286" spans="1:3" x14ac:dyDescent="0.25">
      <c r="A286" s="1" t="str">
        <f>'EC-Ausw'!B172</f>
        <v xml:space="preserve">Der/die Teilnehmende hat im Laufe der Qualifizierung den Kurs gewechselt </v>
      </c>
      <c r="C286" s="19"/>
    </row>
    <row r="287" spans="1:3" x14ac:dyDescent="0.25">
      <c r="A287" t="str">
        <f>'EC-Ausw'!E172</f>
        <v>Nicht angegeben</v>
      </c>
      <c r="B287" t="e">
        <f>'EC-Ausw'!F172</f>
        <v>#N/A</v>
      </c>
      <c r="C287" s="19" t="e">
        <f t="shared" si="9"/>
        <v>#N/A</v>
      </c>
    </row>
    <row r="288" spans="1:3" x14ac:dyDescent="0.25">
      <c r="A288" t="str">
        <f>'EC-Ausw'!E173</f>
        <v>Nein</v>
      </c>
      <c r="B288" t="e">
        <f>'EC-Ausw'!F173</f>
        <v>#N/A</v>
      </c>
      <c r="C288" s="19" t="e">
        <f t="shared" si="9"/>
        <v>#N/A</v>
      </c>
    </row>
    <row r="289" spans="1:3" x14ac:dyDescent="0.25">
      <c r="A289" t="str">
        <f>'EC-Ausw'!E174</f>
        <v>Ja</v>
      </c>
      <c r="B289" t="e">
        <f>'EC-Ausw'!F174</f>
        <v>#N/A</v>
      </c>
      <c r="C289" s="19" t="e">
        <f t="shared" si="9"/>
        <v>#N/A</v>
      </c>
    </row>
  </sheetData>
  <mergeCells count="3">
    <mergeCell ref="A3:C3"/>
    <mergeCell ref="A2:C2"/>
    <mergeCell ref="B255:C255"/>
  </mergeCells>
  <pageMargins left="0.7" right="0.7" top="0.75" bottom="0.75" header="0.3" footer="0.3"/>
  <pageSetup paperSize="9" orientation="portrait" r:id="rId1"/>
  <headerFooter differentFirst="1">
    <oddHeader>&amp;CAuswertung der Teilnehmenden im ESF-Programm</oddHeader>
    <oddFooter>&amp;C
&amp;P/&amp;N</oddFooter>
    <firstHeader>&amp;R&amp;D</firstHeader>
  </headerFooter>
  <rowBreaks count="1" manualBreakCount="1">
    <brk id="254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workbookViewId="0">
      <pane ySplit="1" topLeftCell="A2" activePane="bottomLeft" state="frozen"/>
      <selection pane="bottomLeft"/>
    </sheetView>
  </sheetViews>
  <sheetFormatPr baseColWidth="10" defaultRowHeight="15" x14ac:dyDescent="0.25"/>
  <cols>
    <col min="1" max="1" width="28.140625" style="3" customWidth="1"/>
    <col min="2" max="2" width="40.28515625" bestFit="1" customWidth="1"/>
    <col min="4" max="4" width="31.42578125" customWidth="1"/>
  </cols>
  <sheetData>
    <row r="1" spans="1:6" s="1" customFormat="1" x14ac:dyDescent="0.25">
      <c r="A1" s="11" t="s">
        <v>44</v>
      </c>
      <c r="B1" s="10" t="s">
        <v>52</v>
      </c>
      <c r="C1" s="10" t="s">
        <v>53</v>
      </c>
      <c r="D1" s="10" t="s">
        <v>54</v>
      </c>
      <c r="E1" s="10" t="s">
        <v>51</v>
      </c>
      <c r="F1" s="10" t="s">
        <v>55</v>
      </c>
    </row>
    <row r="2" spans="1:6" s="1" customFormat="1" x14ac:dyDescent="0.25">
      <c r="A2" s="14" t="s">
        <v>99</v>
      </c>
      <c r="B2" s="13" t="s">
        <v>362</v>
      </c>
      <c r="C2" s="16"/>
      <c r="D2" s="16"/>
      <c r="E2" s="16"/>
      <c r="F2" s="16"/>
    </row>
    <row r="3" spans="1:6" x14ac:dyDescent="0.25">
      <c r="A3" t="s">
        <v>47</v>
      </c>
      <c r="B3" s="4" t="s">
        <v>0</v>
      </c>
      <c r="C3" s="4"/>
      <c r="D3" s="4" t="s">
        <v>48</v>
      </c>
      <c r="E3" s="4" t="e">
        <f>SUMPRODUCT((INDEX(Rohdaten!$A$2:$GG$3500,,MATCH(B3,Rohdaten!$1:$1,))&amp;""=C3&amp;"")*(Rohdaten!$A$2:$A$3500&lt;&gt;""))</f>
        <v>#N/A</v>
      </c>
      <c r="F3" s="4" t="e">
        <f t="shared" ref="F3:F20" si="0">IF(MATCH(B3,$B:$B,0)=ROW(B3),SUM(E3:E5),"")</f>
        <v>#N/A</v>
      </c>
    </row>
    <row r="4" spans="1:6" x14ac:dyDescent="0.25">
      <c r="A4"/>
      <c r="B4" s="4" t="s">
        <v>0</v>
      </c>
      <c r="C4" s="4">
        <v>0</v>
      </c>
      <c r="D4" s="4" t="s">
        <v>45</v>
      </c>
      <c r="E4" s="4" t="e">
        <f>SUMPRODUCT((INDEX(Rohdaten!$A$2:$GG$3500,,MATCH(B4,Rohdaten!$1:$1,))&amp;""=C4&amp;"")*(Rohdaten!$A$2:$A$3500&lt;&gt;""))</f>
        <v>#N/A</v>
      </c>
      <c r="F4" s="4" t="str">
        <f t="shared" si="0"/>
        <v/>
      </c>
    </row>
    <row r="5" spans="1:6" x14ac:dyDescent="0.25">
      <c r="A5"/>
      <c r="B5" s="4" t="s">
        <v>0</v>
      </c>
      <c r="C5" s="4">
        <v>1</v>
      </c>
      <c r="D5" s="4" t="s">
        <v>46</v>
      </c>
      <c r="E5" s="4" t="e">
        <f>SUMPRODUCT((INDEX(Rohdaten!$A$2:$GG$3500,,MATCH(B5,Rohdaten!$1:$1,))&amp;""=C5&amp;"")*(Rohdaten!$A$2:$A$3500&lt;&gt;""))</f>
        <v>#N/A</v>
      </c>
      <c r="F5" s="4" t="str">
        <f t="shared" si="0"/>
        <v/>
      </c>
    </row>
    <row r="6" spans="1:6" x14ac:dyDescent="0.25">
      <c r="A6" t="s">
        <v>102</v>
      </c>
      <c r="B6" s="4" t="s">
        <v>1</v>
      </c>
      <c r="C6" s="4"/>
      <c r="D6" s="4" t="s">
        <v>48</v>
      </c>
      <c r="E6" s="4" t="e">
        <f>SUMPRODUCT((INDEX(Rohdaten!$A$2:$GG$3500,,MATCH(B6,Rohdaten!$1:$1,))&amp;""=C6&amp;"")*(Rohdaten!$A$2:$A$3500&lt;&gt;""))</f>
        <v>#N/A</v>
      </c>
      <c r="F6" s="4" t="e">
        <f t="shared" si="0"/>
        <v>#N/A</v>
      </c>
    </row>
    <row r="7" spans="1:6" x14ac:dyDescent="0.25">
      <c r="A7"/>
      <c r="B7" s="4" t="s">
        <v>1</v>
      </c>
      <c r="C7" s="4">
        <v>0</v>
      </c>
      <c r="D7" s="4" t="s">
        <v>49</v>
      </c>
      <c r="E7" s="4" t="e">
        <f>SUMPRODUCT((INDEX(Rohdaten!$A$2:$GG$3500,,MATCH(B7,Rohdaten!$1:$1,))&amp;""=C7&amp;"")*(Rohdaten!$A$2:$A$3500&lt;&gt;""))</f>
        <v>#N/A</v>
      </c>
      <c r="F7" s="4" t="str">
        <f t="shared" si="0"/>
        <v/>
      </c>
    </row>
    <row r="8" spans="1:6" x14ac:dyDescent="0.25">
      <c r="A8"/>
      <c r="B8" s="4" t="s">
        <v>1</v>
      </c>
      <c r="C8" s="4">
        <v>1</v>
      </c>
      <c r="D8" s="4" t="s">
        <v>50</v>
      </c>
      <c r="E8" s="4" t="e">
        <f>SUMPRODUCT((INDEX(Rohdaten!$A$2:$GG$3500,,MATCH(B8,Rohdaten!$1:$1,))&amp;""=C8&amp;"")*(Rohdaten!$A$2:$A$3500&lt;&gt;""))</f>
        <v>#N/A</v>
      </c>
      <c r="F8" s="4" t="str">
        <f t="shared" si="0"/>
        <v/>
      </c>
    </row>
    <row r="9" spans="1:6" x14ac:dyDescent="0.25">
      <c r="A9" t="s">
        <v>150</v>
      </c>
      <c r="B9" s="4" t="s">
        <v>2</v>
      </c>
      <c r="C9" s="4"/>
      <c r="D9" s="4" t="s">
        <v>48</v>
      </c>
      <c r="E9" s="4" t="e">
        <f>SUMPRODUCT((INDEX(Rohdaten!$A$2:$GG$3500,,MATCH(B9,Rohdaten!$1:$1,))&amp;""=C9&amp;"")*(Rohdaten!$A$2:$A$3500&lt;&gt;""))</f>
        <v>#N/A</v>
      </c>
      <c r="F9" s="4" t="e">
        <f t="shared" si="0"/>
        <v>#N/A</v>
      </c>
    </row>
    <row r="10" spans="1:6" x14ac:dyDescent="0.25">
      <c r="A10"/>
      <c r="B10" s="4" t="s">
        <v>2</v>
      </c>
      <c r="C10" s="4">
        <v>0</v>
      </c>
      <c r="D10" s="4" t="s">
        <v>49</v>
      </c>
      <c r="E10" s="4" t="e">
        <f>SUMPRODUCT((INDEX(Rohdaten!$A$2:$GG$3500,,MATCH(B10,Rohdaten!$1:$1,))&amp;""=C10&amp;"")*(Rohdaten!$A$2:$A$3500&lt;&gt;""))</f>
        <v>#N/A</v>
      </c>
      <c r="F10" s="4" t="str">
        <f t="shared" si="0"/>
        <v/>
      </c>
    </row>
    <row r="11" spans="1:6" x14ac:dyDescent="0.25">
      <c r="A11"/>
      <c r="B11" s="4" t="s">
        <v>2</v>
      </c>
      <c r="C11" s="4">
        <v>1</v>
      </c>
      <c r="D11" s="4" t="s">
        <v>50</v>
      </c>
      <c r="E11" s="4" t="e">
        <f>SUMPRODUCT((INDEX(Rohdaten!$A$2:$GG$3500,,MATCH(B11,Rohdaten!$1:$1,))&amp;""=C11&amp;"")*(Rohdaten!$A$2:$A$3500&lt;&gt;""))</f>
        <v>#N/A</v>
      </c>
      <c r="F11" s="4" t="str">
        <f t="shared" si="0"/>
        <v/>
      </c>
    </row>
    <row r="12" spans="1:6" x14ac:dyDescent="0.25">
      <c r="A12" t="s">
        <v>103</v>
      </c>
      <c r="B12" s="4" t="s">
        <v>3</v>
      </c>
      <c r="C12" s="4"/>
      <c r="D12" s="4" t="s">
        <v>48</v>
      </c>
      <c r="E12" s="4" t="e">
        <f>SUMPRODUCT((INDEX(Rohdaten!$A$2:$GG$3500,,MATCH(B12,Rohdaten!$1:$1,))&amp;""=C12&amp;"")*(Rohdaten!$A$2:$A$3500&lt;&gt;""))</f>
        <v>#N/A</v>
      </c>
      <c r="F12" s="4" t="e">
        <f t="shared" si="0"/>
        <v>#N/A</v>
      </c>
    </row>
    <row r="13" spans="1:6" x14ac:dyDescent="0.25">
      <c r="A13"/>
      <c r="B13" s="4" t="s">
        <v>3</v>
      </c>
      <c r="C13" s="4">
        <v>0</v>
      </c>
      <c r="D13" s="4" t="s">
        <v>49</v>
      </c>
      <c r="E13" s="4" t="e">
        <f>SUMPRODUCT((INDEX(Rohdaten!$A$2:$GG$3500,,MATCH(B13,Rohdaten!$1:$1,))&amp;""=C13&amp;"")*(Rohdaten!$A$2:$A$3500&lt;&gt;""))</f>
        <v>#N/A</v>
      </c>
      <c r="F13" s="4" t="str">
        <f t="shared" si="0"/>
        <v/>
      </c>
    </row>
    <row r="14" spans="1:6" x14ac:dyDescent="0.25">
      <c r="A14"/>
      <c r="B14" s="4" t="s">
        <v>3</v>
      </c>
      <c r="C14" s="4">
        <v>1</v>
      </c>
      <c r="D14" s="4" t="s">
        <v>50</v>
      </c>
      <c r="E14" s="4" t="e">
        <f>SUMPRODUCT((INDEX(Rohdaten!$A$2:$GG$3500,,MATCH(B14,Rohdaten!$1:$1,))&amp;""=C14&amp;"")*(Rohdaten!$A$2:$A$3500&lt;&gt;""))</f>
        <v>#N/A</v>
      </c>
      <c r="F14" s="4" t="str">
        <f t="shared" si="0"/>
        <v/>
      </c>
    </row>
    <row r="15" spans="1:6" x14ac:dyDescent="0.25">
      <c r="A15" t="s">
        <v>121</v>
      </c>
      <c r="B15" s="4" t="s">
        <v>4</v>
      </c>
      <c r="C15" s="4"/>
      <c r="D15" s="4" t="s">
        <v>48</v>
      </c>
      <c r="E15" s="4" t="e">
        <f>SUMPRODUCT((INDEX(Rohdaten!$A$2:$GG$3500,,MATCH(B15,Rohdaten!$1:$1,))&amp;""=C15&amp;"")*(Rohdaten!$A$2:$A$3500&lt;&gt;""))</f>
        <v>#N/A</v>
      </c>
      <c r="F15" s="4" t="e">
        <f t="shared" si="0"/>
        <v>#N/A</v>
      </c>
    </row>
    <row r="16" spans="1:6" x14ac:dyDescent="0.25">
      <c r="A16"/>
      <c r="B16" s="4" t="s">
        <v>4</v>
      </c>
      <c r="C16" s="4">
        <v>0</v>
      </c>
      <c r="D16" s="4" t="s">
        <v>49</v>
      </c>
      <c r="E16" s="4" t="e">
        <f>SUMPRODUCT((INDEX(Rohdaten!$A$2:$GG$3500,,MATCH(B16,Rohdaten!$1:$1,))&amp;""=C16&amp;"")*(Rohdaten!$A$2:$A$3500&lt;&gt;""))</f>
        <v>#N/A</v>
      </c>
      <c r="F16" s="4" t="str">
        <f t="shared" si="0"/>
        <v/>
      </c>
    </row>
    <row r="17" spans="1:6" x14ac:dyDescent="0.25">
      <c r="A17"/>
      <c r="B17" s="4" t="s">
        <v>4</v>
      </c>
      <c r="C17" s="4">
        <v>1</v>
      </c>
      <c r="D17" s="4" t="s">
        <v>50</v>
      </c>
      <c r="E17" s="4" t="e">
        <f>SUMPRODUCT((INDEX(Rohdaten!$A$2:$GG$3500,,MATCH(B17,Rohdaten!$1:$1,))&amp;""=C17&amp;"")*(Rohdaten!$A$2:$A$3500&lt;&gt;""))</f>
        <v>#N/A</v>
      </c>
      <c r="F17" s="4" t="str">
        <f t="shared" si="0"/>
        <v/>
      </c>
    </row>
    <row r="18" spans="1:6" x14ac:dyDescent="0.25">
      <c r="A18" t="s">
        <v>104</v>
      </c>
      <c r="B18" s="4" t="s">
        <v>5</v>
      </c>
      <c r="C18" s="4"/>
      <c r="D18" s="4" t="s">
        <v>48</v>
      </c>
      <c r="E18" s="4" t="e">
        <f>SUMPRODUCT((INDEX(Rohdaten!$A$2:$GG$3500,,MATCH(B18,Rohdaten!$1:$1,))&amp;""=C18&amp;"")*(Rohdaten!$A$2:$A$3500&lt;&gt;""))</f>
        <v>#N/A</v>
      </c>
      <c r="F18" s="4" t="e">
        <f t="shared" si="0"/>
        <v>#N/A</v>
      </c>
    </row>
    <row r="19" spans="1:6" x14ac:dyDescent="0.25">
      <c r="A19"/>
      <c r="B19" s="4" t="s">
        <v>5</v>
      </c>
      <c r="C19" s="4">
        <v>0</v>
      </c>
      <c r="D19" s="4" t="s">
        <v>49</v>
      </c>
      <c r="E19" s="4" t="e">
        <f>SUMPRODUCT((INDEX(Rohdaten!$A$2:$GG$3500,,MATCH(B19,Rohdaten!$1:$1,))&amp;""=C19&amp;"")*(Rohdaten!$A$2:$A$3500&lt;&gt;""))</f>
        <v>#N/A</v>
      </c>
      <c r="F19" s="4" t="str">
        <f t="shared" si="0"/>
        <v/>
      </c>
    </row>
    <row r="20" spans="1:6" x14ac:dyDescent="0.25">
      <c r="A20"/>
      <c r="B20" s="4" t="s">
        <v>5</v>
      </c>
      <c r="C20" s="4">
        <v>1</v>
      </c>
      <c r="D20" s="4" t="s">
        <v>50</v>
      </c>
      <c r="E20" s="4" t="e">
        <f>SUMPRODUCT((INDEX(Rohdaten!$A$2:$GG$3500,,MATCH(B20,Rohdaten!$1:$1,))&amp;""=C20&amp;"")*(Rohdaten!$A$2:$A$3500&lt;&gt;""))</f>
        <v>#N/A</v>
      </c>
      <c r="F20" s="4" t="str">
        <f t="shared" si="0"/>
        <v/>
      </c>
    </row>
    <row r="21" spans="1:6" x14ac:dyDescent="0.25">
      <c r="A21" t="s">
        <v>105</v>
      </c>
      <c r="B21" s="4" t="s">
        <v>6</v>
      </c>
      <c r="C21" s="4"/>
      <c r="D21" s="4" t="s">
        <v>48</v>
      </c>
      <c r="E21" s="4" t="e">
        <f>SUMPRODUCT((INDEX(Rohdaten!$A$2:$GG$3500,,MATCH(B21,Rohdaten!$1:$1,))&amp;""=C21&amp;"")*(Rohdaten!$A$2:$A$3500&lt;&gt;""))</f>
        <v>#N/A</v>
      </c>
      <c r="F21" s="4" t="e">
        <f t="shared" ref="F21:F31" si="1">IF(MATCH(B21,$B:$B,0)=ROW(B21),SUM(E21:E31),"")</f>
        <v>#N/A</v>
      </c>
    </row>
    <row r="22" spans="1:6" x14ac:dyDescent="0.25">
      <c r="A22"/>
      <c r="B22" s="4" t="s">
        <v>6</v>
      </c>
      <c r="C22" s="4">
        <v>0</v>
      </c>
      <c r="D22" s="5" t="s">
        <v>60</v>
      </c>
      <c r="E22" s="4" t="e">
        <f>SUMPRODUCT((INDEX(Rohdaten!$A$2:$GG$3500,,MATCH(B22,Rohdaten!$1:$1,))&amp;""=C22&amp;"")*(Rohdaten!$A$2:$A$3500&lt;&gt;""))</f>
        <v>#N/A</v>
      </c>
      <c r="F22" s="4" t="str">
        <f t="shared" si="1"/>
        <v/>
      </c>
    </row>
    <row r="23" spans="1:6" x14ac:dyDescent="0.25">
      <c r="A23"/>
      <c r="B23" s="4" t="s">
        <v>6</v>
      </c>
      <c r="C23" s="4">
        <v>1</v>
      </c>
      <c r="D23" s="5" t="s">
        <v>61</v>
      </c>
      <c r="E23" s="4" t="e">
        <f>SUMPRODUCT((INDEX(Rohdaten!$A$2:$GG$3500,,MATCH(B23,Rohdaten!$1:$1,))&amp;""=C23&amp;"")*(Rohdaten!$A$2:$A$3500&lt;&gt;""))</f>
        <v>#N/A</v>
      </c>
      <c r="F23" s="4" t="str">
        <f t="shared" si="1"/>
        <v/>
      </c>
    </row>
    <row r="24" spans="1:6" x14ac:dyDescent="0.25">
      <c r="A24"/>
      <c r="B24" s="4" t="s">
        <v>6</v>
      </c>
      <c r="C24" s="4">
        <v>2</v>
      </c>
      <c r="D24" s="5" t="s">
        <v>62</v>
      </c>
      <c r="E24" s="4" t="e">
        <f>SUMPRODUCT((INDEX(Rohdaten!$A$2:$GG$3500,,MATCH(B24,Rohdaten!$1:$1,))&amp;""=C24&amp;"")*(Rohdaten!$A$2:$A$3500&lt;&gt;""))</f>
        <v>#N/A</v>
      </c>
      <c r="F24" s="4" t="str">
        <f t="shared" si="1"/>
        <v/>
      </c>
    </row>
    <row r="25" spans="1:6" x14ac:dyDescent="0.25">
      <c r="A25"/>
      <c r="B25" s="4" t="s">
        <v>6</v>
      </c>
      <c r="C25" s="4">
        <v>3</v>
      </c>
      <c r="D25" s="5" t="s">
        <v>63</v>
      </c>
      <c r="E25" s="4" t="e">
        <f>SUMPRODUCT((INDEX(Rohdaten!$A$2:$GG$3500,,MATCH(B25,Rohdaten!$1:$1,))&amp;""=C25&amp;"")*(Rohdaten!$A$2:$A$3500&lt;&gt;""))</f>
        <v>#N/A</v>
      </c>
      <c r="F25" s="4" t="str">
        <f t="shared" si="1"/>
        <v/>
      </c>
    </row>
    <row r="26" spans="1:6" x14ac:dyDescent="0.25">
      <c r="A26"/>
      <c r="B26" s="4" t="s">
        <v>6</v>
      </c>
      <c r="C26" s="4">
        <v>4</v>
      </c>
      <c r="D26" s="5" t="s">
        <v>64</v>
      </c>
      <c r="E26" s="4" t="e">
        <f>SUMPRODUCT((INDEX(Rohdaten!$A$2:$GG$3500,,MATCH(B26,Rohdaten!$1:$1,))&amp;""=C26&amp;"")*(Rohdaten!$A$2:$A$3500&lt;&gt;""))</f>
        <v>#N/A</v>
      </c>
      <c r="F26" s="4" t="str">
        <f t="shared" si="1"/>
        <v/>
      </c>
    </row>
    <row r="27" spans="1:6" x14ac:dyDescent="0.25">
      <c r="A27"/>
      <c r="B27" s="4" t="s">
        <v>6</v>
      </c>
      <c r="C27" s="4">
        <v>5</v>
      </c>
      <c r="D27" s="5" t="s">
        <v>365</v>
      </c>
      <c r="E27" s="4" t="e">
        <f>SUMPRODUCT((INDEX(Rohdaten!$A$2:$GG$3500,,MATCH(B27,Rohdaten!$1:$1,))&amp;""=C27&amp;"")*(Rohdaten!$A$2:$A$3500&lt;&gt;""))</f>
        <v>#N/A</v>
      </c>
      <c r="F27" s="4" t="str">
        <f t="shared" si="1"/>
        <v/>
      </c>
    </row>
    <row r="28" spans="1:6" x14ac:dyDescent="0.25">
      <c r="A28"/>
      <c r="B28" s="4" t="s">
        <v>6</v>
      </c>
      <c r="C28" s="4">
        <v>6</v>
      </c>
      <c r="D28" s="5" t="s">
        <v>65</v>
      </c>
      <c r="E28" s="4" t="e">
        <f>SUMPRODUCT((INDEX(Rohdaten!$A$2:$GG$3500,,MATCH(B28,Rohdaten!$1:$1,))&amp;""=C28&amp;"")*(Rohdaten!$A$2:$A$3500&lt;&gt;""))</f>
        <v>#N/A</v>
      </c>
      <c r="F28" s="4" t="str">
        <f t="shared" si="1"/>
        <v/>
      </c>
    </row>
    <row r="29" spans="1:6" x14ac:dyDescent="0.25">
      <c r="A29"/>
      <c r="B29" s="4" t="s">
        <v>6</v>
      </c>
      <c r="C29" s="4">
        <v>7</v>
      </c>
      <c r="D29" s="5" t="s">
        <v>66</v>
      </c>
      <c r="E29" s="4" t="e">
        <f>SUMPRODUCT((INDEX(Rohdaten!$A$2:$GG$3500,,MATCH(B29,Rohdaten!$1:$1,))&amp;""=C29&amp;"")*(Rohdaten!$A$2:$A$3500&lt;&gt;""))</f>
        <v>#N/A</v>
      </c>
      <c r="F29" s="4" t="str">
        <f t="shared" si="1"/>
        <v/>
      </c>
    </row>
    <row r="30" spans="1:6" x14ac:dyDescent="0.25">
      <c r="A30"/>
      <c r="B30" s="4" t="s">
        <v>6</v>
      </c>
      <c r="C30" s="4">
        <v>8</v>
      </c>
      <c r="D30" s="5" t="s">
        <v>67</v>
      </c>
      <c r="E30" s="4" t="e">
        <f>SUMPRODUCT((INDEX(Rohdaten!$A$2:$GG$3500,,MATCH(B30,Rohdaten!$1:$1,))&amp;""=C30&amp;"")*(Rohdaten!$A$2:$A$3500&lt;&gt;""))</f>
        <v>#N/A</v>
      </c>
      <c r="F30" s="4" t="str">
        <f t="shared" si="1"/>
        <v/>
      </c>
    </row>
    <row r="31" spans="1:6" x14ac:dyDescent="0.25">
      <c r="A31"/>
      <c r="B31" s="4" t="s">
        <v>6</v>
      </c>
      <c r="C31" s="4">
        <v>9</v>
      </c>
      <c r="D31" s="5" t="s">
        <v>68</v>
      </c>
      <c r="E31" s="4" t="e">
        <f>SUMPRODUCT((INDEX(Rohdaten!$A$2:$GG$3500,,MATCH(B31,Rohdaten!$1:$1,))&amp;""=C31&amp;"")*(Rohdaten!$A$2:$A$3500&lt;&gt;""))</f>
        <v>#N/A</v>
      </c>
      <c r="F31" s="4" t="str">
        <f t="shared" si="1"/>
        <v/>
      </c>
    </row>
    <row r="32" spans="1:6" x14ac:dyDescent="0.25">
      <c r="A32" t="s">
        <v>106</v>
      </c>
      <c r="B32" s="4" t="s">
        <v>7</v>
      </c>
      <c r="C32" s="4"/>
      <c r="D32" s="4" t="s">
        <v>48</v>
      </c>
      <c r="E32" s="4" t="e">
        <f>SUMPRODUCT((INDEX(Rohdaten!$A$2:$GG$3500,,MATCH(B32,Rohdaten!$1:$1,))&amp;""=C32&amp;"")*(Rohdaten!$A$2:$A$3500&lt;&gt;""))</f>
        <v>#N/A</v>
      </c>
      <c r="F32" s="4" t="e">
        <f>IF(MATCH(B32,$B:$B,0)=ROW(B32),SUM(E32:E38),"")</f>
        <v>#N/A</v>
      </c>
    </row>
    <row r="33" spans="1:6" x14ac:dyDescent="0.25">
      <c r="A33"/>
      <c r="B33" s="4" t="s">
        <v>7</v>
      </c>
      <c r="C33" s="4">
        <v>0</v>
      </c>
      <c r="D33" s="4" t="s">
        <v>56</v>
      </c>
      <c r="E33" s="4" t="e">
        <f>SUMPRODUCT((INDEX(Rohdaten!$A$2:$GG$3500,,MATCH(B33,Rohdaten!$1:$1,))&amp;""=C33&amp;"")*(Rohdaten!$A$2:$A$3500&lt;&gt;""))</f>
        <v>#N/A</v>
      </c>
      <c r="F33" s="4" t="str">
        <f>IF(MATCH(B33,$B:$B,0)=ROW(B33),SUM(E33:E43),"")</f>
        <v/>
      </c>
    </row>
    <row r="34" spans="1:6" x14ac:dyDescent="0.25">
      <c r="A34"/>
      <c r="B34" s="4" t="s">
        <v>7</v>
      </c>
      <c r="C34" s="4">
        <v>1</v>
      </c>
      <c r="D34" s="4" t="s">
        <v>366</v>
      </c>
      <c r="E34" s="4" t="e">
        <f>SUMPRODUCT((INDEX(Rohdaten!$A$2:$GG$3500,,MATCH(B34,Rohdaten!$1:$1,))&amp;""=C34&amp;"")*(Rohdaten!$A$2:$A$3500&lt;&gt;""))</f>
        <v>#N/A</v>
      </c>
      <c r="F34" s="4" t="str">
        <f>IF(MATCH(B34,$B:$B,0)=ROW(B34),SUM(E34:E44),"")</f>
        <v/>
      </c>
    </row>
    <row r="35" spans="1:6" x14ac:dyDescent="0.25">
      <c r="A35"/>
      <c r="B35" s="4" t="s">
        <v>7</v>
      </c>
      <c r="C35" s="4">
        <v>2</v>
      </c>
      <c r="D35" s="4" t="s">
        <v>59</v>
      </c>
      <c r="E35" s="4" t="e">
        <f>SUMPRODUCT((INDEX(Rohdaten!$A$2:$GG$3500,,MATCH(B35,Rohdaten!$1:$1,))&amp;""=C35&amp;"")*(Rohdaten!$A$2:$A$3500&lt;&gt;""))</f>
        <v>#N/A</v>
      </c>
      <c r="F35" s="4" t="str">
        <f>IF(MATCH(B35,$B:$B,0)=ROW(B35),SUM(E35:E45),"")</f>
        <v/>
      </c>
    </row>
    <row r="36" spans="1:6" x14ac:dyDescent="0.25">
      <c r="A36"/>
      <c r="B36" s="4" t="s">
        <v>7</v>
      </c>
      <c r="C36" s="4">
        <v>3</v>
      </c>
      <c r="D36" s="4" t="s">
        <v>57</v>
      </c>
      <c r="E36" s="4" t="e">
        <f>SUMPRODUCT((INDEX(Rohdaten!$A$2:$GG$3500,,MATCH(B36,Rohdaten!$1:$1,))&amp;""=C36&amp;"")*(Rohdaten!$A$2:$A$3500&lt;&gt;""))</f>
        <v>#N/A</v>
      </c>
      <c r="F36" s="4" t="str">
        <f>IF(MATCH(B36,$B:$B,0)=ROW(B36),SUM(E36:E46),"")</f>
        <v/>
      </c>
    </row>
    <row r="37" spans="1:6" x14ac:dyDescent="0.25">
      <c r="A37"/>
      <c r="B37" s="4" t="s">
        <v>7</v>
      </c>
      <c r="C37" s="4">
        <v>4</v>
      </c>
      <c r="D37" s="4" t="s">
        <v>58</v>
      </c>
      <c r="E37" s="4" t="e">
        <f>SUMPRODUCT((INDEX(Rohdaten!$A$2:$GG$3500,,MATCH(B37,Rohdaten!$1:$1,))&amp;""=C37&amp;"")*(Rohdaten!$A$2:$A$3500&lt;&gt;""))</f>
        <v>#N/A</v>
      </c>
      <c r="F37" s="4" t="str">
        <f>IF(MATCH(B37,$B:$B,0)=ROW(B37),SUM(E37:E46),"")</f>
        <v/>
      </c>
    </row>
    <row r="38" spans="1:6" x14ac:dyDescent="0.25">
      <c r="A38" t="s">
        <v>100</v>
      </c>
      <c r="B38" s="4" t="s">
        <v>8</v>
      </c>
      <c r="C38" s="4"/>
      <c r="D38" s="4" t="s">
        <v>48</v>
      </c>
      <c r="E38" s="4" t="e">
        <f>SUMPRODUCT((INDEX(Rohdaten!$A$2:$GG$3500,,MATCH(B38,Rohdaten!$1:$1,))&amp;""=C38&amp;"")*(Rohdaten!$A$2:$A$3500&lt;&gt;""))</f>
        <v>#N/A</v>
      </c>
      <c r="F38" s="4" t="e">
        <f>IF(MATCH(B38,$B:$B,0)=ROW(B38),SUM(E38:E40),"")</f>
        <v>#N/A</v>
      </c>
    </row>
    <row r="39" spans="1:6" x14ac:dyDescent="0.25">
      <c r="A39"/>
      <c r="B39" s="4" t="s">
        <v>8</v>
      </c>
      <c r="C39" s="4">
        <v>0</v>
      </c>
      <c r="D39" s="4" t="s">
        <v>49</v>
      </c>
      <c r="E39" s="4" t="e">
        <f>SUMPRODUCT((INDEX(Rohdaten!$A$2:$GG$3500,,MATCH(B39,Rohdaten!$1:$1,))&amp;""=C39&amp;"")*(Rohdaten!$A$2:$A$3500&lt;&gt;""))</f>
        <v>#N/A</v>
      </c>
      <c r="F39" s="4"/>
    </row>
    <row r="40" spans="1:6" x14ac:dyDescent="0.25">
      <c r="A40"/>
      <c r="B40" s="4" t="s">
        <v>8</v>
      </c>
      <c r="C40" s="4">
        <v>1</v>
      </c>
      <c r="D40" s="4" t="s">
        <v>50</v>
      </c>
      <c r="E40" s="4" t="e">
        <f>SUMPRODUCT((INDEX(Rohdaten!$A$2:$GG$3500,,MATCH(B40,Rohdaten!$1:$1,))&amp;""=C40&amp;"")*(Rohdaten!$A$2:$A$3500&lt;&gt;""))</f>
        <v>#N/A</v>
      </c>
      <c r="F40" s="4"/>
    </row>
    <row r="41" spans="1:6" x14ac:dyDescent="0.25">
      <c r="A41" t="s">
        <v>118</v>
      </c>
      <c r="B41" s="4" t="s">
        <v>9</v>
      </c>
      <c r="C41" s="4"/>
      <c r="D41" s="4" t="s">
        <v>48</v>
      </c>
      <c r="E41" s="4" t="e">
        <f>SUMPRODUCT((INDEX(Rohdaten!$A$2:$GG$3500,,MATCH(B41,Rohdaten!$1:$1,))&amp;""=C41&amp;"")*(Rohdaten!$A$2:$A$3500&lt;&gt;""))</f>
        <v>#N/A</v>
      </c>
      <c r="F41" s="4" t="e">
        <f>IF(MATCH(B41,$B:$B,0)=ROW(B41),SUM(E41:E43),"")</f>
        <v>#N/A</v>
      </c>
    </row>
    <row r="42" spans="1:6" x14ac:dyDescent="0.25">
      <c r="A42"/>
      <c r="B42" s="4" t="s">
        <v>9</v>
      </c>
      <c r="C42" s="4">
        <v>0</v>
      </c>
      <c r="D42" s="4" t="s">
        <v>49</v>
      </c>
      <c r="E42" s="4" t="e">
        <f>SUMPRODUCT((INDEX(Rohdaten!$A$2:$GG$3500,,MATCH(B42,Rohdaten!$1:$1,))&amp;""=C42&amp;"")*(Rohdaten!$A$2:$A$3500&lt;&gt;""))</f>
        <v>#N/A</v>
      </c>
      <c r="F42" s="4" t="str">
        <f>IF(MATCH(B42,$B:$B,0)=ROW(B42),SUM(E42:E51),"")</f>
        <v/>
      </c>
    </row>
    <row r="43" spans="1:6" x14ac:dyDescent="0.25">
      <c r="A43"/>
      <c r="B43" s="4" t="s">
        <v>9</v>
      </c>
      <c r="C43" s="4">
        <v>1</v>
      </c>
      <c r="D43" s="4" t="s">
        <v>50</v>
      </c>
      <c r="E43" s="4" t="e">
        <f>SUMPRODUCT((INDEX(Rohdaten!$A$2:$GG$3500,,MATCH(B43,Rohdaten!$1:$1,))&amp;""=C43&amp;"")*(Rohdaten!$A$2:$A$3500&lt;&gt;""))</f>
        <v>#N/A</v>
      </c>
      <c r="F43" s="4" t="str">
        <f>IF(MATCH(B43,$B:$B,0)=ROW(B43),SUM(E43:E52),"")</f>
        <v/>
      </c>
    </row>
    <row r="44" spans="1:6" x14ac:dyDescent="0.25">
      <c r="A44" t="s">
        <v>101</v>
      </c>
      <c r="B44" s="4" t="s">
        <v>10</v>
      </c>
      <c r="C44" s="4"/>
      <c r="D44" s="4" t="s">
        <v>48</v>
      </c>
      <c r="E44" s="4" t="e">
        <f>SUMPRODUCT((INDEX(Rohdaten!$A$2:$GG$3500,,MATCH(B44,Rohdaten!$1:$1,))&amp;""=C44&amp;"")*(Rohdaten!$A$2:$A$3500&lt;&gt;""))</f>
        <v>#N/A</v>
      </c>
      <c r="F44" s="4" t="e">
        <f>IF(MATCH(B44,$B:$B,0)=ROW(B44),SUM(E44:E46),"")</f>
        <v>#N/A</v>
      </c>
    </row>
    <row r="45" spans="1:6" x14ac:dyDescent="0.25">
      <c r="A45"/>
      <c r="B45" s="4" t="s">
        <v>10</v>
      </c>
      <c r="C45" s="4">
        <v>0</v>
      </c>
      <c r="D45" s="4" t="s">
        <v>49</v>
      </c>
      <c r="E45" s="4" t="e">
        <f>SUMPRODUCT((INDEX(Rohdaten!$A$2:$GG$3500,,MATCH(B45,Rohdaten!$1:$1,))&amp;""=C45&amp;"")*(Rohdaten!$A$2:$A$3500&lt;&gt;""))</f>
        <v>#N/A</v>
      </c>
      <c r="F45" s="4" t="str">
        <f>IF(MATCH(B45,$B:$B,0)=ROW(B45),SUM(E45:E46),"")</f>
        <v/>
      </c>
    </row>
    <row r="46" spans="1:6" x14ac:dyDescent="0.25">
      <c r="A46"/>
      <c r="B46" s="4" t="s">
        <v>10</v>
      </c>
      <c r="C46" s="4">
        <v>1</v>
      </c>
      <c r="D46" s="4" t="s">
        <v>50</v>
      </c>
      <c r="E46" s="4" t="e">
        <f>SUMPRODUCT((INDEX(Rohdaten!$A$2:$GG$3500,,MATCH(B46,Rohdaten!$1:$1,))&amp;""=C46&amp;"")*(Rohdaten!$A$2:$A$3500&lt;&gt;""))</f>
        <v>#N/A</v>
      </c>
      <c r="F46" s="4" t="str">
        <f>IF(MATCH(B46,$B:$B,0)=ROW(B46),SUM(E46:E47),"")</f>
        <v/>
      </c>
    </row>
    <row r="47" spans="1:6" x14ac:dyDescent="0.25">
      <c r="A47" t="s">
        <v>69</v>
      </c>
      <c r="B47" s="7" t="s">
        <v>82</v>
      </c>
      <c r="C47" s="6"/>
      <c r="D47" s="8" t="s">
        <v>70</v>
      </c>
      <c r="E47" s="4" t="e">
        <f>SUMPRODUCT((INDEX(Rohdaten!$A$2:$GG$3500,,MATCH(B47,Rohdaten!$1:$1,))&amp;""=C47&amp;"")*(Rohdaten!$A$2:$A$3500&lt;&gt;""))</f>
        <v>#N/A</v>
      </c>
      <c r="F47" s="4" t="e">
        <f>IF(MATCH(B47,$B:$B,0)=ROW(B47),SUM(E47:E51),"")</f>
        <v>#N/A</v>
      </c>
    </row>
    <row r="48" spans="1:6" x14ac:dyDescent="0.25">
      <c r="A48"/>
      <c r="B48" s="4" t="s">
        <v>82</v>
      </c>
      <c r="C48" s="9">
        <v>0</v>
      </c>
      <c r="D48" s="5" t="s">
        <v>49</v>
      </c>
      <c r="E48" s="4" t="e">
        <f>SUMPRODUCT((INDEX(Rohdaten!$A$2:$GG$3500,,MATCH(B48,Rohdaten!$1:$1,))&amp;""=C48&amp;"")*(Rohdaten!$A$2:$A$3500&lt;&gt;""))</f>
        <v>#N/A</v>
      </c>
      <c r="F48" s="4" t="str">
        <f t="shared" ref="F48:F57" si="2">IF(MATCH(B48,$B:$B,0)=ROW(B48),SUM(E48:E50),"")</f>
        <v/>
      </c>
    </row>
    <row r="49" spans="1:6" x14ac:dyDescent="0.25">
      <c r="A49"/>
      <c r="B49" s="4" t="s">
        <v>82</v>
      </c>
      <c r="C49" s="9">
        <v>1</v>
      </c>
      <c r="D49" s="5" t="s">
        <v>71</v>
      </c>
      <c r="E49" s="4" t="e">
        <f>SUMPRODUCT((INDEX(Rohdaten!$A$2:$GG$3500,,MATCH(B49,Rohdaten!$1:$1,))&amp;""=C49&amp;"")*(Rohdaten!$A$2:$A$3500&lt;&gt;""))</f>
        <v>#N/A</v>
      </c>
      <c r="F49" s="4" t="str">
        <f t="shared" si="2"/>
        <v/>
      </c>
    </row>
    <row r="50" spans="1:6" x14ac:dyDescent="0.25">
      <c r="A50"/>
      <c r="B50" s="4" t="s">
        <v>82</v>
      </c>
      <c r="C50" s="9">
        <v>2</v>
      </c>
      <c r="D50" s="5" t="s">
        <v>72</v>
      </c>
      <c r="E50" s="4" t="e">
        <f>SUMPRODUCT((INDEX(Rohdaten!$A$2:$GG$3500,,MATCH(B50,Rohdaten!$1:$1,))&amp;""=C50&amp;"")*(Rohdaten!$A$2:$A$3500&lt;&gt;""))</f>
        <v>#N/A</v>
      </c>
      <c r="F50" s="4" t="str">
        <f t="shared" si="2"/>
        <v/>
      </c>
    </row>
    <row r="51" spans="1:6" x14ac:dyDescent="0.25">
      <c r="A51"/>
      <c r="B51" s="4" t="s">
        <v>82</v>
      </c>
      <c r="C51" s="9">
        <v>3</v>
      </c>
      <c r="D51" s="5" t="s">
        <v>73</v>
      </c>
      <c r="E51" s="4" t="e">
        <f>SUMPRODUCT((INDEX(Rohdaten!$A$2:$GG$3500,,MATCH(B51,Rohdaten!$1:$1,))&amp;""=C51&amp;"")*(Rohdaten!$A$2:$A$3500&lt;&gt;""))</f>
        <v>#N/A</v>
      </c>
      <c r="F51" s="4" t="str">
        <f t="shared" si="2"/>
        <v/>
      </c>
    </row>
    <row r="52" spans="1:6" x14ac:dyDescent="0.25">
      <c r="A52" s="42" t="s">
        <v>74</v>
      </c>
      <c r="B52" s="51" t="s">
        <v>83</v>
      </c>
      <c r="C52" s="52"/>
      <c r="D52" s="53" t="s">
        <v>70</v>
      </c>
      <c r="E52" s="54" t="e">
        <f>SUMPRODUCT((INDEX(Rohdaten!$A$2:$GG$3500,,MATCH(B52,Rohdaten!$1:$1,))&amp;""=C52&amp;"")*(Rohdaten!$A$2:$A$3500&lt;&gt;""))</f>
        <v>#N/A</v>
      </c>
      <c r="F52" s="54" t="e">
        <f t="shared" si="2"/>
        <v>#N/A</v>
      </c>
    </row>
    <row r="53" spans="1:6" x14ac:dyDescent="0.25">
      <c r="A53"/>
      <c r="B53" s="4" t="s">
        <v>83</v>
      </c>
      <c r="C53" s="9">
        <v>0</v>
      </c>
      <c r="D53" s="5" t="s">
        <v>49</v>
      </c>
      <c r="E53" s="4" t="e">
        <f>SUMPRODUCT((INDEX(Rohdaten!$A$2:$GG$3500,,MATCH(B53,Rohdaten!$1:$1,))&amp;""=C53&amp;"")*(Rohdaten!$A$2:$A$3500&lt;&gt;""))</f>
        <v>#N/A</v>
      </c>
      <c r="F53" s="4" t="str">
        <f t="shared" si="2"/>
        <v/>
      </c>
    </row>
    <row r="54" spans="1:6" x14ac:dyDescent="0.25">
      <c r="A54"/>
      <c r="B54" s="4" t="s">
        <v>83</v>
      </c>
      <c r="C54" s="9">
        <v>1</v>
      </c>
      <c r="D54" s="5" t="s">
        <v>50</v>
      </c>
      <c r="E54" s="4" t="e">
        <f>SUMPRODUCT((INDEX(Rohdaten!$A$2:$GG$3500,,MATCH(B54,Rohdaten!$1:$1,))&amp;""=C54&amp;"")*(Rohdaten!$A$2:$A$3500&lt;&gt;""))</f>
        <v>#N/A</v>
      </c>
      <c r="F54" s="4" t="str">
        <f t="shared" si="2"/>
        <v/>
      </c>
    </row>
    <row r="55" spans="1:6" x14ac:dyDescent="0.25">
      <c r="A55" t="s">
        <v>75</v>
      </c>
      <c r="B55" s="7" t="s">
        <v>13</v>
      </c>
      <c r="C55" s="6"/>
      <c r="D55" s="8" t="s">
        <v>70</v>
      </c>
      <c r="E55" s="4" t="e">
        <f>SUMPRODUCT((INDEX(Rohdaten!$A$2:$GG$3500,,MATCH(B55,Rohdaten!$1:$1,))&amp;""=C55&amp;"")*(Rohdaten!$A$2:$A$3500&lt;&gt;""))</f>
        <v>#N/A</v>
      </c>
      <c r="F55" s="4" t="e">
        <f t="shared" si="2"/>
        <v>#N/A</v>
      </c>
    </row>
    <row r="56" spans="1:6" x14ac:dyDescent="0.25">
      <c r="A56"/>
      <c r="B56" s="4" t="s">
        <v>13</v>
      </c>
      <c r="C56" s="9">
        <v>0</v>
      </c>
      <c r="D56" s="5" t="s">
        <v>49</v>
      </c>
      <c r="E56" s="4" t="e">
        <f>SUMPRODUCT((INDEX(Rohdaten!$A$2:$GG$3500,,MATCH(B56,Rohdaten!$1:$1,))&amp;""=C56&amp;"")*(Rohdaten!$A$2:$A$3500&lt;&gt;""))</f>
        <v>#N/A</v>
      </c>
      <c r="F56" s="4" t="str">
        <f t="shared" si="2"/>
        <v/>
      </c>
    </row>
    <row r="57" spans="1:6" x14ac:dyDescent="0.25">
      <c r="A57"/>
      <c r="B57" s="4" t="s">
        <v>13</v>
      </c>
      <c r="C57" s="9">
        <v>1</v>
      </c>
      <c r="D57" s="5" t="s">
        <v>50</v>
      </c>
      <c r="E57" s="4" t="e">
        <f>SUMPRODUCT((INDEX(Rohdaten!$A$2:$GG$3500,,MATCH(B57,Rohdaten!$1:$1,))&amp;""=C57&amp;"")*(Rohdaten!$A$2:$A$3500&lt;&gt;""))</f>
        <v>#N/A</v>
      </c>
      <c r="F57" s="4" t="str">
        <f t="shared" si="2"/>
        <v/>
      </c>
    </row>
    <row r="58" spans="1:6" x14ac:dyDescent="0.25">
      <c r="A58" t="s">
        <v>76</v>
      </c>
      <c r="B58" s="7" t="s">
        <v>11</v>
      </c>
      <c r="C58" s="6"/>
      <c r="D58" s="8" t="s">
        <v>70</v>
      </c>
      <c r="E58" s="4" t="e">
        <f>SUMPRODUCT((INDEX(Rohdaten!$A$2:$GG$3500,,MATCH(B58,Rohdaten!$1:$1,))&amp;""=C58&amp;"")*(Rohdaten!$A$2:$A$3500&lt;&gt;""))</f>
        <v>#N/A</v>
      </c>
      <c r="F58" s="4" t="e">
        <f>IF(MATCH(B58,$B:$B,0)=ROW(B58),SUM(E58:E61),"")</f>
        <v>#N/A</v>
      </c>
    </row>
    <row r="59" spans="1:6" x14ac:dyDescent="0.25">
      <c r="A59"/>
      <c r="B59" s="4" t="s">
        <v>11</v>
      </c>
      <c r="C59" s="9">
        <v>0</v>
      </c>
      <c r="D59" s="5" t="s">
        <v>49</v>
      </c>
      <c r="E59" s="4" t="e">
        <f>SUMPRODUCT((INDEX(Rohdaten!$A$2:$GG$3500,,MATCH(B59,Rohdaten!$1:$1,))&amp;""=C59&amp;"")*(Rohdaten!$A$2:$A$3500&lt;&gt;""))</f>
        <v>#N/A</v>
      </c>
      <c r="F59" s="4" t="str">
        <f t="shared" ref="F59:F76" si="3">IF(MATCH(B59,$B:$B,0)=ROW(B59),SUM(E59:E61),"")</f>
        <v/>
      </c>
    </row>
    <row r="60" spans="1:6" x14ac:dyDescent="0.25">
      <c r="A60"/>
      <c r="B60" s="4" t="s">
        <v>11</v>
      </c>
      <c r="C60" s="9">
        <v>1</v>
      </c>
      <c r="D60" s="5" t="s">
        <v>128</v>
      </c>
      <c r="E60" s="4" t="e">
        <f>SUMPRODUCT((INDEX(Rohdaten!$A$2:$GG$3500,,MATCH(B60,Rohdaten!$1:$1,))&amp;""=C60&amp;"")*(Rohdaten!$A$2:$A$3500&lt;&gt;""))</f>
        <v>#N/A</v>
      </c>
      <c r="F60" s="4" t="str">
        <f t="shared" si="3"/>
        <v/>
      </c>
    </row>
    <row r="61" spans="1:6" x14ac:dyDescent="0.25">
      <c r="A61"/>
      <c r="B61" s="4" t="s">
        <v>11</v>
      </c>
      <c r="C61" s="9">
        <v>2</v>
      </c>
      <c r="D61" s="5" t="s">
        <v>129</v>
      </c>
      <c r="E61" s="4" t="e">
        <f>SUMPRODUCT((INDEX(Rohdaten!$A$2:$GG$3500,,MATCH(B61,Rohdaten!$1:$1,))&amp;""=C61&amp;"")*(Rohdaten!$A$2:$A$3500&lt;&gt;""))</f>
        <v>#N/A</v>
      </c>
      <c r="F61" s="4" t="str">
        <f t="shared" si="3"/>
        <v/>
      </c>
    </row>
    <row r="62" spans="1:6" x14ac:dyDescent="0.25">
      <c r="A62" t="s">
        <v>77</v>
      </c>
      <c r="B62" s="7" t="s">
        <v>15</v>
      </c>
      <c r="C62" s="6"/>
      <c r="D62" s="8" t="s">
        <v>70</v>
      </c>
      <c r="E62" s="4" t="e">
        <f>SUMPRODUCT((INDEX(Rohdaten!$A$2:$GG$3500,,MATCH(B62,Rohdaten!$1:$1,))&amp;""=C62&amp;"")*(Rohdaten!$A$2:$A$3500&lt;&gt;""))</f>
        <v>#N/A</v>
      </c>
      <c r="F62" s="4" t="e">
        <f t="shared" si="3"/>
        <v>#N/A</v>
      </c>
    </row>
    <row r="63" spans="1:6" x14ac:dyDescent="0.25">
      <c r="A63"/>
      <c r="B63" s="4" t="s">
        <v>15</v>
      </c>
      <c r="C63" s="9">
        <v>0</v>
      </c>
      <c r="D63" s="5" t="s">
        <v>49</v>
      </c>
      <c r="E63" s="4" t="e">
        <f>SUMPRODUCT((INDEX(Rohdaten!$A$2:$GG$3500,,MATCH(B63,Rohdaten!$1:$1,))&amp;""=C63&amp;"")*(Rohdaten!$A$2:$A$3500&lt;&gt;""))</f>
        <v>#N/A</v>
      </c>
      <c r="F63" s="4" t="str">
        <f t="shared" si="3"/>
        <v/>
      </c>
    </row>
    <row r="64" spans="1:6" x14ac:dyDescent="0.25">
      <c r="A64"/>
      <c r="B64" s="4" t="s">
        <v>15</v>
      </c>
      <c r="C64" s="9">
        <v>1</v>
      </c>
      <c r="D64" s="5" t="s">
        <v>50</v>
      </c>
      <c r="E64" s="4" t="e">
        <f>SUMPRODUCT((INDEX(Rohdaten!$A$2:$GG$3500,,MATCH(B64,Rohdaten!$1:$1,))&amp;""=C64&amp;"")*(Rohdaten!$A$2:$A$3500&lt;&gt;""))</f>
        <v>#N/A</v>
      </c>
      <c r="F64" s="4" t="str">
        <f t="shared" si="3"/>
        <v/>
      </c>
    </row>
    <row r="65" spans="1:6" x14ac:dyDescent="0.25">
      <c r="A65" t="s">
        <v>78</v>
      </c>
      <c r="B65" s="7" t="s">
        <v>14</v>
      </c>
      <c r="C65" s="6"/>
      <c r="D65" s="8" t="s">
        <v>70</v>
      </c>
      <c r="E65" s="4" t="e">
        <f>SUMPRODUCT((INDEX(Rohdaten!$A$2:$GG$3500,,MATCH(B65,Rohdaten!$1:$1,))&amp;""=C65&amp;"")*(Rohdaten!$A$2:$A$3500&lt;&gt;""))</f>
        <v>#N/A</v>
      </c>
      <c r="F65" s="4" t="e">
        <f t="shared" si="3"/>
        <v>#N/A</v>
      </c>
    </row>
    <row r="66" spans="1:6" x14ac:dyDescent="0.25">
      <c r="A66"/>
      <c r="B66" s="4" t="s">
        <v>14</v>
      </c>
      <c r="C66" s="9">
        <v>0</v>
      </c>
      <c r="D66" s="5" t="s">
        <v>49</v>
      </c>
      <c r="E66" s="4" t="e">
        <f>SUMPRODUCT((INDEX(Rohdaten!$A$2:$GG$3500,,MATCH(B66,Rohdaten!$1:$1,))&amp;""=C66&amp;"")*(Rohdaten!$A$2:$A$3500&lt;&gt;""))</f>
        <v>#N/A</v>
      </c>
      <c r="F66" s="4" t="str">
        <f t="shared" si="3"/>
        <v/>
      </c>
    </row>
    <row r="67" spans="1:6" x14ac:dyDescent="0.25">
      <c r="A67"/>
      <c r="B67" s="4" t="s">
        <v>14</v>
      </c>
      <c r="C67" s="9">
        <v>1</v>
      </c>
      <c r="D67" s="5" t="s">
        <v>50</v>
      </c>
      <c r="E67" s="4" t="e">
        <f>SUMPRODUCT((INDEX(Rohdaten!$A$2:$GG$3500,,MATCH(B67,Rohdaten!$1:$1,))&amp;""=C67&amp;"")*(Rohdaten!$A$2:$A$3500&lt;&gt;""))</f>
        <v>#N/A</v>
      </c>
      <c r="F67" s="4" t="str">
        <f t="shared" si="3"/>
        <v/>
      </c>
    </row>
    <row r="68" spans="1:6" x14ac:dyDescent="0.25">
      <c r="A68" s="48" t="s">
        <v>138</v>
      </c>
      <c r="B68" s="7" t="s">
        <v>84</v>
      </c>
      <c r="C68" s="6"/>
      <c r="D68" s="8" t="s">
        <v>70</v>
      </c>
      <c r="E68" s="4" t="e">
        <f>SUMPRODUCT((INDEX(Rohdaten!$A$2:$GG$3500,,MATCH(B68,Rohdaten!$1:$1,))&amp;""=C68&amp;"")*(Rohdaten!$A$2:$A$3500&lt;&gt;""))</f>
        <v>#N/A</v>
      </c>
      <c r="F68" s="4" t="e">
        <f t="shared" si="3"/>
        <v>#N/A</v>
      </c>
    </row>
    <row r="69" spans="1:6" x14ac:dyDescent="0.25">
      <c r="A69"/>
      <c r="B69" s="4" t="s">
        <v>84</v>
      </c>
      <c r="C69" s="9">
        <v>0</v>
      </c>
      <c r="D69" s="5" t="s">
        <v>49</v>
      </c>
      <c r="E69" s="4" t="e">
        <f>SUMPRODUCT((INDEX(Rohdaten!$A$2:$GG$3500,,MATCH(B69,Rohdaten!$1:$1,))&amp;""=C69&amp;"")*(Rohdaten!$A$2:$A$3500&lt;&gt;""))</f>
        <v>#N/A</v>
      </c>
      <c r="F69" s="4" t="str">
        <f t="shared" si="3"/>
        <v/>
      </c>
    </row>
    <row r="70" spans="1:6" x14ac:dyDescent="0.25">
      <c r="A70"/>
      <c r="B70" s="4" t="s">
        <v>84</v>
      </c>
      <c r="C70" s="9">
        <v>1</v>
      </c>
      <c r="D70" s="5" t="s">
        <v>50</v>
      </c>
      <c r="E70" s="4" t="e">
        <f>SUMPRODUCT((INDEX(Rohdaten!$A$2:$GG$3500,,MATCH(B70,Rohdaten!$1:$1,))&amp;""=C70&amp;"")*(Rohdaten!$A$2:$A$3500&lt;&gt;""))</f>
        <v>#N/A</v>
      </c>
      <c r="F70" s="4" t="str">
        <f t="shared" si="3"/>
        <v/>
      </c>
    </row>
    <row r="71" spans="1:6" x14ac:dyDescent="0.25">
      <c r="A71" s="48" t="s">
        <v>79</v>
      </c>
      <c r="B71" s="7" t="s">
        <v>85</v>
      </c>
      <c r="C71" s="6"/>
      <c r="D71" s="8" t="s">
        <v>70</v>
      </c>
      <c r="E71" s="4" t="e">
        <f>SUMPRODUCT((INDEX(Rohdaten!$A$2:$GG$3500,,MATCH(B71,Rohdaten!$1:$1,))&amp;""=C71&amp;"")*(Rohdaten!$A$2:$A$3500&lt;&gt;""))</f>
        <v>#N/A</v>
      </c>
      <c r="F71" s="4" t="e">
        <f t="shared" si="3"/>
        <v>#N/A</v>
      </c>
    </row>
    <row r="72" spans="1:6" x14ac:dyDescent="0.25">
      <c r="A72"/>
      <c r="B72" s="4" t="s">
        <v>85</v>
      </c>
      <c r="C72" s="9">
        <v>0</v>
      </c>
      <c r="D72" s="5" t="s">
        <v>49</v>
      </c>
      <c r="E72" s="4" t="e">
        <f>SUMPRODUCT((INDEX(Rohdaten!$A$2:$GG$3500,,MATCH(B72,Rohdaten!$1:$1,))&amp;""=C72&amp;"")*(Rohdaten!$A$2:$A$3500&lt;&gt;""))</f>
        <v>#N/A</v>
      </c>
      <c r="F72" s="4" t="str">
        <f t="shared" si="3"/>
        <v/>
      </c>
    </row>
    <row r="73" spans="1:6" x14ac:dyDescent="0.25">
      <c r="A73"/>
      <c r="B73" s="4" t="s">
        <v>85</v>
      </c>
      <c r="C73" s="9">
        <v>1</v>
      </c>
      <c r="D73" s="5" t="s">
        <v>50</v>
      </c>
      <c r="E73" s="4" t="e">
        <f>SUMPRODUCT((INDEX(Rohdaten!$A$2:$GG$3500,,MATCH(B73,Rohdaten!$1:$1,))&amp;""=C73&amp;"")*(Rohdaten!$A$2:$A$3500&lt;&gt;""))</f>
        <v>#N/A</v>
      </c>
      <c r="F73" s="4" t="str">
        <f t="shared" si="3"/>
        <v/>
      </c>
    </row>
    <row r="74" spans="1:6" x14ac:dyDescent="0.25">
      <c r="A74" s="48" t="s">
        <v>139</v>
      </c>
      <c r="B74" s="7" t="s">
        <v>86</v>
      </c>
      <c r="C74" s="6"/>
      <c r="D74" s="8" t="s">
        <v>70</v>
      </c>
      <c r="E74" s="4" t="e">
        <f>SUMPRODUCT((INDEX(Rohdaten!$A$2:$GG$3500,,MATCH(B74,Rohdaten!$1:$1,))&amp;""=C74&amp;"")*(Rohdaten!$A$2:$A$3500&lt;&gt;""))</f>
        <v>#N/A</v>
      </c>
      <c r="F74" s="4" t="e">
        <f t="shared" si="3"/>
        <v>#N/A</v>
      </c>
    </row>
    <row r="75" spans="1:6" x14ac:dyDescent="0.25">
      <c r="A75"/>
      <c r="B75" s="4" t="s">
        <v>86</v>
      </c>
      <c r="C75" s="9">
        <v>0</v>
      </c>
      <c r="D75" s="5" t="s">
        <v>49</v>
      </c>
      <c r="E75" s="4" t="e">
        <f>SUMPRODUCT((INDEX(Rohdaten!$A$2:$GG$3500,,MATCH(B75,Rohdaten!$1:$1,))&amp;""=C75&amp;"")*(Rohdaten!$A$2:$A$3500&lt;&gt;""))</f>
        <v>#N/A</v>
      </c>
      <c r="F75" s="4" t="str">
        <f t="shared" si="3"/>
        <v/>
      </c>
    </row>
    <row r="76" spans="1:6" x14ac:dyDescent="0.25">
      <c r="A76"/>
      <c r="B76" s="4" t="s">
        <v>86</v>
      </c>
      <c r="C76" s="9">
        <v>1</v>
      </c>
      <c r="D76" s="5" t="s">
        <v>50</v>
      </c>
      <c r="E76" s="4" t="e">
        <f>SUMPRODUCT((INDEX(Rohdaten!$A$2:$GG$3500,,MATCH(B76,Rohdaten!$1:$1,))&amp;""=C76&amp;"")*(Rohdaten!$A$2:$A$3500&lt;&gt;""))</f>
        <v>#N/A</v>
      </c>
      <c r="F76" s="4" t="str">
        <f t="shared" si="3"/>
        <v/>
      </c>
    </row>
    <row r="77" spans="1:6" x14ac:dyDescent="0.25">
      <c r="A77" s="48" t="s">
        <v>80</v>
      </c>
      <c r="B77" s="7" t="s">
        <v>87</v>
      </c>
      <c r="C77" s="6"/>
      <c r="D77" s="8" t="s">
        <v>70</v>
      </c>
      <c r="E77" s="4" t="e">
        <f>SUMPRODUCT((INDEX(Rohdaten!$A$2:$GG$3500,,MATCH(B77,Rohdaten!$1:$1,))&amp;""=C77&amp;"")*(Rohdaten!$A$2:$A$3500&lt;&gt;""))</f>
        <v>#N/A</v>
      </c>
      <c r="F77" s="4" t="e">
        <f>IF(MATCH(B77,$B:$B,0)=ROW(B77),SUM(E77:E80),"")</f>
        <v>#N/A</v>
      </c>
    </row>
    <row r="78" spans="1:6" x14ac:dyDescent="0.25">
      <c r="A78"/>
      <c r="B78" s="4" t="s">
        <v>87</v>
      </c>
      <c r="C78" s="9">
        <v>0</v>
      </c>
      <c r="D78" s="5" t="s">
        <v>49</v>
      </c>
      <c r="E78" s="4" t="e">
        <f>SUMPRODUCT((INDEX(Rohdaten!$A$2:$GG$3500,,MATCH(B78,Rohdaten!$1:$1,))&amp;""=C78&amp;"")*(Rohdaten!$A$2:$A$3500&lt;&gt;""))</f>
        <v>#N/A</v>
      </c>
      <c r="F78" s="4" t="str">
        <f t="shared" ref="F78:F84" si="4">IF(MATCH(B78,$B:$B,0)=ROW(B78),SUM(E78:E80),"")</f>
        <v/>
      </c>
    </row>
    <row r="79" spans="1:6" x14ac:dyDescent="0.25">
      <c r="A79"/>
      <c r="B79" s="4" t="s">
        <v>87</v>
      </c>
      <c r="C79" s="9">
        <v>1</v>
      </c>
      <c r="D79" s="5" t="s">
        <v>50</v>
      </c>
      <c r="E79" s="4" t="e">
        <f>SUMPRODUCT((INDEX(Rohdaten!$A$2:$GG$3500,,MATCH(B79,Rohdaten!$1:$1,))&amp;""=C79&amp;"")*(Rohdaten!$A$2:$A$3500&lt;&gt;""))</f>
        <v>#N/A</v>
      </c>
      <c r="F79" s="4" t="str">
        <f t="shared" si="4"/>
        <v/>
      </c>
    </row>
    <row r="80" spans="1:6" x14ac:dyDescent="0.25">
      <c r="A80"/>
      <c r="B80" s="4" t="s">
        <v>87</v>
      </c>
      <c r="C80" s="9">
        <v>2</v>
      </c>
      <c r="D80" s="5" t="s">
        <v>81</v>
      </c>
      <c r="E80" s="4" t="e">
        <f>SUMPRODUCT((INDEX(Rohdaten!$A$2:$GG$3500,,MATCH(B80,Rohdaten!$1:$1,))&amp;""=C80&amp;"")*(Rohdaten!$A$2:$A$3500&lt;&gt;""))</f>
        <v>#N/A</v>
      </c>
      <c r="F80" s="4" t="str">
        <f t="shared" si="4"/>
        <v/>
      </c>
    </row>
    <row r="81" spans="1:7" x14ac:dyDescent="0.25">
      <c r="A81" t="s">
        <v>140</v>
      </c>
      <c r="B81" s="7" t="s">
        <v>88</v>
      </c>
      <c r="C81" s="6"/>
      <c r="D81" s="8" t="s">
        <v>70</v>
      </c>
      <c r="E81" s="4" t="e">
        <f>SUMPRODUCT((INDEX(Rohdaten!$A$2:$GG$3500,,MATCH(B81,Rohdaten!$1:$1,))&amp;""=C81&amp;"")*(Rohdaten!$A$2:$A$3500&lt;&gt;""))</f>
        <v>#N/A</v>
      </c>
      <c r="F81" s="4" t="e">
        <f t="shared" si="4"/>
        <v>#N/A</v>
      </c>
    </row>
    <row r="82" spans="1:7" x14ac:dyDescent="0.25">
      <c r="A82"/>
      <c r="B82" s="4" t="s">
        <v>88</v>
      </c>
      <c r="C82" s="9">
        <v>0</v>
      </c>
      <c r="D82" s="5" t="s">
        <v>49</v>
      </c>
      <c r="E82" s="4" t="e">
        <f>SUMPRODUCT((INDEX(Rohdaten!$A$2:$GG$3500,,MATCH(B82,Rohdaten!$1:$1,))&amp;""=C82&amp;"")*(Rohdaten!$A$2:$A$3500&lt;&gt;""))</f>
        <v>#N/A</v>
      </c>
      <c r="F82" s="4" t="str">
        <f t="shared" si="4"/>
        <v/>
      </c>
    </row>
    <row r="83" spans="1:7" x14ac:dyDescent="0.25">
      <c r="A83"/>
      <c r="B83" s="4" t="s">
        <v>88</v>
      </c>
      <c r="C83" s="9">
        <v>1</v>
      </c>
      <c r="D83" s="5" t="s">
        <v>50</v>
      </c>
      <c r="E83" s="4" t="e">
        <f>SUMPRODUCT((INDEX(Rohdaten!$A$2:$GG$3500,,MATCH(B83,Rohdaten!$1:$1,))&amp;""=C83&amp;"")*(Rohdaten!$A$2:$A$3500&lt;&gt;""))</f>
        <v>#N/A</v>
      </c>
      <c r="F83" s="4" t="str">
        <f t="shared" si="4"/>
        <v/>
      </c>
    </row>
    <row r="84" spans="1:7" x14ac:dyDescent="0.25">
      <c r="A84" t="s">
        <v>363</v>
      </c>
      <c r="B84" s="7" t="s">
        <v>12</v>
      </c>
      <c r="C84" s="6"/>
      <c r="D84" s="8" t="s">
        <v>70</v>
      </c>
      <c r="E84" s="4" t="e">
        <f>SUMPRODUCT((INDEX(Rohdaten!$A$2:$GG$3500,,MATCH(B84,Rohdaten!$1:$1,))&amp;""=C84&amp;"")*(Rohdaten!$A$2:$A$3500&lt;&gt;""))</f>
        <v>#N/A</v>
      </c>
      <c r="F84" s="4" t="e">
        <f t="shared" si="4"/>
        <v>#N/A</v>
      </c>
    </row>
    <row r="85" spans="1:7" x14ac:dyDescent="0.25">
      <c r="A85"/>
      <c r="B85" s="4" t="s">
        <v>12</v>
      </c>
      <c r="C85" s="9">
        <v>0</v>
      </c>
      <c r="D85" s="5" t="s">
        <v>49</v>
      </c>
      <c r="E85" s="4" t="e">
        <f>SUMPRODUCT((INDEX(Rohdaten!$A$2:$GG$3500,,MATCH(B85,Rohdaten!$1:$1,))&amp;""=C85&amp;"")*(Rohdaten!$A$2:$A$3500&lt;&gt;""))</f>
        <v>#N/A</v>
      </c>
      <c r="F85" s="4" t="str">
        <f>IF(MATCH(B85,$B:$B,0)=ROW(B85),SUM(E85:E96),"")</f>
        <v/>
      </c>
    </row>
    <row r="86" spans="1:7" x14ac:dyDescent="0.25">
      <c r="A86"/>
      <c r="B86" s="4" t="s">
        <v>12</v>
      </c>
      <c r="C86" s="9">
        <v>1</v>
      </c>
      <c r="D86" s="5" t="s">
        <v>50</v>
      </c>
      <c r="E86" s="4" t="e">
        <f>SUMPRODUCT((INDEX(Rohdaten!$A$2:$GG$3500,,MATCH(B86,Rohdaten!$1:$1,))&amp;""=C86&amp;"")*(Rohdaten!$A$2:$A$3500&lt;&gt;""))</f>
        <v>#N/A</v>
      </c>
      <c r="F86" s="4" t="str">
        <f>IF(MATCH(B86,$B:$B,0)=ROW(B86),SUM(E86:E97),"")</f>
        <v/>
      </c>
    </row>
    <row r="87" spans="1:7" x14ac:dyDescent="0.25">
      <c r="A87" t="s">
        <v>107</v>
      </c>
      <c r="B87" t="s">
        <v>20</v>
      </c>
      <c r="C87" s="3">
        <v>20</v>
      </c>
      <c r="D87" s="2" t="s">
        <v>95</v>
      </c>
      <c r="E87" s="4" t="e">
        <f>SUMPRODUCT((INDEX(Rohdaten!$A$2:$GG$3500,,MATCH(B87,Rohdaten!$1:$1,))&amp;""&lt;C87&amp;"")*(Rohdaten!$A$2:$A$3500&lt;&gt;""))</f>
        <v>#N/A</v>
      </c>
      <c r="F87" s="4" t="e">
        <f>IF(MATCH(B87,$B:$B,0)=ROW(B87),SUM(E87:E90),"")</f>
        <v>#N/A</v>
      </c>
    </row>
    <row r="88" spans="1:7" x14ac:dyDescent="0.25">
      <c r="A88"/>
      <c r="B88" t="s">
        <v>20</v>
      </c>
      <c r="C88" s="3">
        <v>30</v>
      </c>
      <c r="D88" s="2" t="s">
        <v>96</v>
      </c>
      <c r="E88" s="4" t="e">
        <f>SUMPRODUCT((INDEX(Rohdaten!$A$2:$GG$3500,,MATCH(B88,Rohdaten!$1:$1,))&amp;""&lt;C88&amp;"")*(Rohdaten!$A$2:$A$3500&lt;&gt;""))-E87</f>
        <v>#N/A</v>
      </c>
      <c r="F88" s="4"/>
    </row>
    <row r="89" spans="1:7" x14ac:dyDescent="0.25">
      <c r="A89"/>
      <c r="B89" t="s">
        <v>20</v>
      </c>
      <c r="C89" s="3">
        <v>40</v>
      </c>
      <c r="D89" s="2" t="s">
        <v>97</v>
      </c>
      <c r="E89" s="4" t="e">
        <f>SUMPRODUCT((INDEX(Rohdaten!$A$2:$GG$3500,,MATCH(B89,Rohdaten!$1:$1,))&amp;""&lt;C89&amp;"")*(Rohdaten!$A$2:$A$3500&lt;&gt;""))-E88-E87</f>
        <v>#N/A</v>
      </c>
      <c r="F89" s="4"/>
    </row>
    <row r="90" spans="1:7" x14ac:dyDescent="0.25">
      <c r="A90"/>
      <c r="B90" t="s">
        <v>20</v>
      </c>
      <c r="C90" s="3">
        <v>40</v>
      </c>
      <c r="D90" s="2" t="s">
        <v>98</v>
      </c>
      <c r="E90" s="4" t="e">
        <f>SUMPRODUCT((INDEX(Rohdaten!$A$2:$GG$3500,,MATCH(B90,Rohdaten!$1:$1,))&amp;""&gt;=C90&amp;"")*(Rohdaten!$A$2:$A$3500&lt;&gt;""))</f>
        <v>#N/A</v>
      </c>
      <c r="F90" s="4"/>
    </row>
    <row r="91" spans="1:7" x14ac:dyDescent="0.25">
      <c r="A91" t="s">
        <v>134</v>
      </c>
      <c r="B91" t="s">
        <v>133</v>
      </c>
      <c r="C91" t="s">
        <v>130</v>
      </c>
      <c r="E91" t="s">
        <v>48</v>
      </c>
      <c r="F91" t="e">
        <f>SUMPRODUCT((INDEX(Rohdaten!$A$2:$GG$3500,,MATCH(C91,Rohdaten!$1:$1,))&amp;""=D91&amp;"")*(Rohdaten!$A$2:$A$3500&lt;&gt;""))</f>
        <v>#N/A</v>
      </c>
      <c r="G91" s="4" t="str">
        <f>IF(MATCH(C91,$C$91:$C$93,0)=ROW(C91),SUM(F91:F93),"")</f>
        <v/>
      </c>
    </row>
    <row r="92" spans="1:7" x14ac:dyDescent="0.25">
      <c r="A92"/>
      <c r="C92" t="s">
        <v>130</v>
      </c>
      <c r="D92">
        <v>0</v>
      </c>
      <c r="E92" t="s">
        <v>49</v>
      </c>
      <c r="F92" t="e">
        <f>SUMPRODUCT((INDEX(Rohdaten!$A$2:$GG$3500,,MATCH(C92,Rohdaten!$1:$1,))&amp;""=D92&amp;"")*(Rohdaten!$A$2:$A$3500&lt;&gt;""))</f>
        <v>#N/A</v>
      </c>
      <c r="G92" s="4" t="str">
        <f>IF(MATCH(C92,$C$91:$C$93,0)=ROW(C92),SUM(F92:F93),"")</f>
        <v/>
      </c>
    </row>
    <row r="93" spans="1:7" x14ac:dyDescent="0.25">
      <c r="A93"/>
      <c r="C93" t="s">
        <v>130</v>
      </c>
      <c r="D93">
        <v>1</v>
      </c>
      <c r="E93" t="s">
        <v>50</v>
      </c>
      <c r="F93" t="e">
        <f>SUMPRODUCT((INDEX(Rohdaten!$A$2:$GG$3500,,MATCH(C93,Rohdaten!$1:$1,))&amp;""=D93&amp;"")*(Rohdaten!$A$2:$A$3500&lt;&gt;""))</f>
        <v>#N/A</v>
      </c>
      <c r="G93" s="4" t="str">
        <f>IF(MATCH(C93,$C$91:$C$93,0)=ROW(C93),SUM(F93:F93),"")</f>
        <v/>
      </c>
    </row>
    <row r="94" spans="1:7" x14ac:dyDescent="0.25">
      <c r="A94"/>
      <c r="C94" s="3"/>
      <c r="D94" s="2"/>
      <c r="E94" s="4"/>
      <c r="F94" s="4"/>
    </row>
    <row r="95" spans="1:7" x14ac:dyDescent="0.25">
      <c r="A95" s="13" t="s">
        <v>93</v>
      </c>
      <c r="B95" s="13" t="s">
        <v>115</v>
      </c>
      <c r="C95" s="14"/>
      <c r="D95" s="15"/>
      <c r="E95" s="13"/>
      <c r="F95" s="13"/>
    </row>
    <row r="96" spans="1:7" x14ac:dyDescent="0.25">
      <c r="A96" t="s">
        <v>89</v>
      </c>
      <c r="B96" s="4" t="s">
        <v>19</v>
      </c>
      <c r="C96" s="6"/>
      <c r="D96" s="8" t="s">
        <v>70</v>
      </c>
      <c r="E96" s="4" t="e">
        <f>SUMPRODUCT((INDEX(Rohdaten!$A$2:$GG$3500,,MATCH(B96,Rohdaten!$1:$1,))&amp;""=C96&amp;"")*(INDEX(Rohdaten!$A$2:$GG$3500,,MATCH("end_date",Rohdaten!$1:$1,))&lt;&gt;""))</f>
        <v>#N/A</v>
      </c>
      <c r="F96" s="4" t="e">
        <f>IF(MATCH(B96,$B:$B,0)=ROW(B96),SUM(E96:E98),"")</f>
        <v>#N/A</v>
      </c>
    </row>
    <row r="97" spans="1:6" x14ac:dyDescent="0.25">
      <c r="A97"/>
      <c r="B97" s="4" t="s">
        <v>19</v>
      </c>
      <c r="C97" s="9">
        <v>0</v>
      </c>
      <c r="D97" s="5" t="s">
        <v>49</v>
      </c>
      <c r="E97" s="4" t="e">
        <f>SUMPRODUCT((INDEX(Rohdaten!$A$2:$GG$3500,,MATCH(B97,Rohdaten!$1:$1,))&amp;""=C97&amp;"")*(INDEX(Rohdaten!$A$2:$GG$3500,,MATCH("end_date",Rohdaten!$1:$1,))&lt;&gt;""))</f>
        <v>#N/A</v>
      </c>
      <c r="F97" s="4" t="str">
        <f>IF(MATCH(B97,$B:$B,0)=ROW(B97),SUM(E97:E99),"")</f>
        <v/>
      </c>
    </row>
    <row r="98" spans="1:6" x14ac:dyDescent="0.25">
      <c r="A98"/>
      <c r="B98" s="4" t="s">
        <v>19</v>
      </c>
      <c r="C98" s="9">
        <v>1</v>
      </c>
      <c r="D98" s="5" t="s">
        <v>50</v>
      </c>
      <c r="E98" s="4" t="e">
        <f>SUMPRODUCT((INDEX(Rohdaten!$A$2:$GG$3500,,MATCH(B98,Rohdaten!$1:$1,))&amp;""=C98&amp;"")*(INDEX(Rohdaten!$A$2:$GG$3500,,MATCH("end_date",Rohdaten!$1:$1,))&lt;&gt;""))</f>
        <v>#N/A</v>
      </c>
      <c r="F98" s="4" t="str">
        <f>IF(MATCH(B98,$B:$B,0)=ROW(B98),SUM(E98:E100),"")</f>
        <v/>
      </c>
    </row>
    <row r="99" spans="1:6" x14ac:dyDescent="0.25">
      <c r="A99" t="s">
        <v>90</v>
      </c>
      <c r="B99" s="7" t="s">
        <v>16</v>
      </c>
      <c r="C99" s="6"/>
      <c r="D99" s="8" t="s">
        <v>70</v>
      </c>
      <c r="E99" s="4" t="e">
        <f>SUMPRODUCT((INDEX(Rohdaten!$A$2:$GG$3500,,MATCH(B99,Rohdaten!$1:$1,))&amp;""=C99&amp;"")*(INDEX(Rohdaten!$A$2:$GG$3500,,MATCH("end_date",Rohdaten!$1:$1,))&lt;&gt;""))</f>
        <v>#N/A</v>
      </c>
      <c r="F99" s="4" t="e">
        <f>IF(MATCH(B99,$B:$B,0)=ROW(B99),SUM(E99:E101),"")</f>
        <v>#N/A</v>
      </c>
    </row>
    <row r="100" spans="1:6" x14ac:dyDescent="0.25">
      <c r="A100"/>
      <c r="B100" s="4" t="s">
        <v>16</v>
      </c>
      <c r="C100" s="9">
        <v>0</v>
      </c>
      <c r="D100" s="5" t="s">
        <v>49</v>
      </c>
      <c r="E100" s="4" t="e">
        <f>SUMPRODUCT((INDEX(Rohdaten!$A$2:$GG$3500,,MATCH(B100,Rohdaten!$1:$1,))&amp;""=C100&amp;"")*(INDEX(Rohdaten!$A$2:$GG$3500,,MATCH("end_date",Rohdaten!$1:$1,))&lt;&gt;""))</f>
        <v>#N/A</v>
      </c>
      <c r="F100" s="4" t="str">
        <f>IF(MATCH(B100,$B:$B,0)=ROW(B100),SUM(E100:E101),"")</f>
        <v/>
      </c>
    </row>
    <row r="101" spans="1:6" x14ac:dyDescent="0.25">
      <c r="A101"/>
      <c r="B101" s="4" t="s">
        <v>16</v>
      </c>
      <c r="C101" s="9">
        <v>1</v>
      </c>
      <c r="D101" s="5" t="s">
        <v>50</v>
      </c>
      <c r="E101" s="4" t="e">
        <f>SUMPRODUCT((INDEX(Rohdaten!$A$2:$GG$3500,,MATCH(B101,Rohdaten!$1:$1,))&amp;""=C101&amp;"")*(INDEX(Rohdaten!$A$2:$GG$3500,,MATCH("end_date",Rohdaten!$1:$1,))&lt;&gt;""))</f>
        <v>#N/A</v>
      </c>
      <c r="F101" s="4" t="str">
        <f>IF(MATCH(B101,$B:$B,0)=ROW(B101),SUM(E101:E101),"")</f>
        <v/>
      </c>
    </row>
    <row r="102" spans="1:6" x14ac:dyDescent="0.25">
      <c r="A102" t="s">
        <v>91</v>
      </c>
      <c r="B102" s="7" t="s">
        <v>18</v>
      </c>
      <c r="C102" s="6"/>
      <c r="D102" s="8" t="s">
        <v>70</v>
      </c>
      <c r="E102" s="4" t="e">
        <f>SUMPRODUCT((INDEX(Rohdaten!$A$2:$GG$3500,,MATCH(B102,Rohdaten!$1:$1,))&amp;""=C102&amp;"")*(INDEX(Rohdaten!$A$2:$GG$3500,,MATCH("end_date",Rohdaten!$1:$1,))&lt;&gt;""))</f>
        <v>#N/A</v>
      </c>
      <c r="F102" s="4" t="e">
        <f>IF(MATCH(B102,$B:$B,0)=ROW(B102),SUM(E102:E104),"")</f>
        <v>#N/A</v>
      </c>
    </row>
    <row r="103" spans="1:6" x14ac:dyDescent="0.25">
      <c r="A103"/>
      <c r="B103" s="4" t="s">
        <v>18</v>
      </c>
      <c r="C103" s="9">
        <v>0</v>
      </c>
      <c r="D103" s="5" t="s">
        <v>49</v>
      </c>
      <c r="E103" s="4" t="e">
        <f>SUMPRODUCT((INDEX(Rohdaten!$A$2:$GG$3500,,MATCH(B103,Rohdaten!$1:$1,))&amp;""=C103&amp;"")*(INDEX(Rohdaten!$A$2:$GG$3500,,MATCH("end_date",Rohdaten!$1:$1,))&lt;&gt;""))</f>
        <v>#N/A</v>
      </c>
      <c r="F103" s="4" t="str">
        <f>IF(MATCH(B103,$B:$B,0)=ROW(B103),SUM(E103:E105),"")</f>
        <v/>
      </c>
    </row>
    <row r="104" spans="1:6" x14ac:dyDescent="0.25">
      <c r="A104"/>
      <c r="B104" s="4" t="s">
        <v>18</v>
      </c>
      <c r="C104" s="9">
        <v>1</v>
      </c>
      <c r="D104" s="5" t="s">
        <v>50</v>
      </c>
      <c r="E104" s="4" t="e">
        <f>SUMPRODUCT((INDEX(Rohdaten!$A$2:$GG$3500,,MATCH(B104,Rohdaten!$1:$1,))&amp;""=C104&amp;"")*(INDEX(Rohdaten!$A$2:$GG$3500,,MATCH("end_date",Rohdaten!$1:$1,))&lt;&gt;""))</f>
        <v>#N/A</v>
      </c>
      <c r="F104" s="4" t="str">
        <f>IF(MATCH(B104,$B:$B,0)=ROW(B104),SUM(E104:E106),"")</f>
        <v/>
      </c>
    </row>
    <row r="105" spans="1:6" x14ac:dyDescent="0.25">
      <c r="A105" t="s">
        <v>92</v>
      </c>
      <c r="B105" s="7" t="s">
        <v>17</v>
      </c>
      <c r="C105" s="6"/>
      <c r="D105" s="8" t="s">
        <v>70</v>
      </c>
      <c r="E105" s="4" t="e">
        <f>SUMPRODUCT((INDEX(Rohdaten!$A$2:$GG$3500,,MATCH(B105,Rohdaten!$1:$1,))&amp;""=C105&amp;"")*(INDEX(Rohdaten!$A$2:$GG$3500,,MATCH("end_date",Rohdaten!$1:$1,))&lt;&gt;""))</f>
        <v>#N/A</v>
      </c>
      <c r="F105" s="4" t="e">
        <f>IF(MATCH(B105,$B:$B,0)=ROW(B105),SUM(E105:E107),"")</f>
        <v>#N/A</v>
      </c>
    </row>
    <row r="106" spans="1:6" x14ac:dyDescent="0.25">
      <c r="A106"/>
      <c r="B106" s="4" t="s">
        <v>17</v>
      </c>
      <c r="C106" s="9">
        <v>0</v>
      </c>
      <c r="D106" s="5" t="s">
        <v>49</v>
      </c>
      <c r="E106" s="4" t="e">
        <f>SUMPRODUCT((INDEX(Rohdaten!$A$2:$GG$3500,,MATCH(B106,Rohdaten!$1:$1,))&amp;""=C106&amp;"")*(INDEX(Rohdaten!$A$2:$GG$3500,,MATCH("end_date",Rohdaten!$1:$1,))&lt;&gt;""))</f>
        <v>#N/A</v>
      </c>
      <c r="F106" s="4" t="str">
        <f>IF(MATCH(B106,$B:$B,0)=ROW(B106),SUM(E106:E107),"")</f>
        <v/>
      </c>
    </row>
    <row r="107" spans="1:6" x14ac:dyDescent="0.25">
      <c r="A107"/>
      <c r="B107" s="4" t="s">
        <v>17</v>
      </c>
      <c r="C107" s="9">
        <v>1</v>
      </c>
      <c r="D107" s="5" t="s">
        <v>50</v>
      </c>
      <c r="E107" s="4" t="e">
        <f>SUMPRODUCT((INDEX(Rohdaten!$A$2:$GG$3500,,MATCH(B107,Rohdaten!$1:$1,))&amp;""=C107&amp;"")*(INDEX(Rohdaten!$A$2:$GG$3500,,MATCH("end_date",Rohdaten!$1:$1,))&lt;&gt;""))</f>
        <v>#N/A</v>
      </c>
      <c r="F107" s="4" t="str">
        <f>IF(MATCH(B107,$B:$B,0)=ROW(B107),SUM(E107:E107),"")</f>
        <v/>
      </c>
    </row>
    <row r="108" spans="1:6" x14ac:dyDescent="0.25">
      <c r="A108" t="s">
        <v>126</v>
      </c>
      <c r="B108" s="7" t="s">
        <v>127</v>
      </c>
      <c r="C108" s="6"/>
      <c r="D108" s="8" t="s">
        <v>70</v>
      </c>
      <c r="E108" s="4" t="e">
        <f>SUMPRODUCT((INDEX(Rohdaten!$A$2:$GG$3500,,MATCH(B108,Rohdaten!$1:$1,))&amp;""=C108&amp;"")*(INDEX(Rohdaten!$A$2:$GG$3500,,MATCH("end_date",Rohdaten!$1:$1,))&lt;&gt;""))</f>
        <v>#N/A</v>
      </c>
      <c r="F108" s="4" t="e">
        <f>IF(MATCH(B108,$B:$B,0)=ROW(B108),SUM(E108:E110),"")</f>
        <v>#N/A</v>
      </c>
    </row>
    <row r="109" spans="1:6" x14ac:dyDescent="0.25">
      <c r="A109"/>
      <c r="B109" s="7" t="s">
        <v>127</v>
      </c>
      <c r="C109" s="9">
        <v>0</v>
      </c>
      <c r="D109" s="5" t="s">
        <v>49</v>
      </c>
      <c r="E109" s="4" t="e">
        <f>SUMPRODUCT((INDEX(Rohdaten!$A$2:$GG$3500,,MATCH(B109,Rohdaten!$1:$1,))&amp;""=C109&amp;"")*(INDEX(Rohdaten!$A$2:$GG$3500,,MATCH("end_date",Rohdaten!$1:$1,))&lt;&gt;""))</f>
        <v>#N/A</v>
      </c>
      <c r="F109" s="4" t="str">
        <f>IF(MATCH(B109,$B:$B,0)=ROW(B109),SUM(E109:E110),"")</f>
        <v/>
      </c>
    </row>
    <row r="110" spans="1:6" x14ac:dyDescent="0.25">
      <c r="A110"/>
      <c r="B110" s="7" t="s">
        <v>127</v>
      </c>
      <c r="C110" s="9">
        <v>1</v>
      </c>
      <c r="D110" s="5" t="s">
        <v>50</v>
      </c>
      <c r="E110" s="4" t="e">
        <f>SUMPRODUCT((INDEX(Rohdaten!$A$2:$GG$3500,,MATCH(B110,Rohdaten!$1:$1,))&amp;""=C110&amp;"")*(INDEX(Rohdaten!$A$2:$GG$3500,,MATCH("end_date",Rohdaten!$1:$1,))&lt;&gt;""))</f>
        <v>#N/A</v>
      </c>
      <c r="F110" s="4" t="str">
        <f>IF(MATCH(B110,$B:$B,0)=ROW(B110),SUM(E110:E110),"")</f>
        <v/>
      </c>
    </row>
    <row r="111" spans="1:6" x14ac:dyDescent="0.25">
      <c r="A111" s="12" t="s">
        <v>94</v>
      </c>
      <c r="B111" s="13" t="s">
        <v>117</v>
      </c>
      <c r="C111" s="12"/>
      <c r="D111" s="12"/>
      <c r="E111" s="13"/>
      <c r="F111" s="13"/>
    </row>
    <row r="112" spans="1:6" x14ac:dyDescent="0.25">
      <c r="A112"/>
      <c r="B112" t="s">
        <v>21</v>
      </c>
      <c r="C112" t="b">
        <v>1</v>
      </c>
      <c r="E112" s="4" t="e">
        <f>SUMPRODUCT((INDEX(Rohdaten!$A$2:$GG$3500,,MATCH(B112,Rohdaten!$1:$1,))&amp;""=C112&amp;"")*(Rohdaten!$A$2:$A$3500&lt;&gt;""))</f>
        <v>#N/A</v>
      </c>
      <c r="F112" s="4" t="e">
        <f t="shared" ref="F112:F139" si="5">IF(MATCH(B112,$B:$B,0)=ROW(B112),SUM(E112:E113),"")</f>
        <v>#N/A</v>
      </c>
    </row>
    <row r="113" spans="1:6" x14ac:dyDescent="0.25">
      <c r="A113"/>
      <c r="B113" t="s">
        <v>21</v>
      </c>
      <c r="C113" t="b">
        <v>0</v>
      </c>
      <c r="E113" s="4" t="e">
        <f>SUMPRODUCT((INDEX(Rohdaten!$A$2:$GG$3500,,MATCH(B113,Rohdaten!$1:$1,))&amp;""=C113&amp;"")*(Rohdaten!$A$2:$A$3500&lt;&gt;""))</f>
        <v>#N/A</v>
      </c>
      <c r="F113" s="4" t="str">
        <f t="shared" si="5"/>
        <v/>
      </c>
    </row>
    <row r="114" spans="1:6" x14ac:dyDescent="0.25">
      <c r="A114"/>
      <c r="B114" t="s">
        <v>22</v>
      </c>
      <c r="C114" t="b">
        <v>1</v>
      </c>
      <c r="E114" s="4" t="e">
        <f>SUMPRODUCT((INDEX(Rohdaten!$A$2:$GG$3500,,MATCH(B114,Rohdaten!$1:$1,))&amp;""=C114&amp;"")*(Rohdaten!$A$2:$A$3500&lt;&gt;""))</f>
        <v>#N/A</v>
      </c>
      <c r="F114" s="4" t="e">
        <f t="shared" si="5"/>
        <v>#N/A</v>
      </c>
    </row>
    <row r="115" spans="1:6" x14ac:dyDescent="0.25">
      <c r="A115"/>
      <c r="B115" t="s">
        <v>22</v>
      </c>
      <c r="C115" t="b">
        <v>0</v>
      </c>
      <c r="E115" s="4" t="e">
        <f>SUMPRODUCT((INDEX(Rohdaten!$A$2:$GG$3500,,MATCH(B115,Rohdaten!$1:$1,))&amp;""=C115&amp;"")*(Rohdaten!$A$2:$A$3500&lt;&gt;""))</f>
        <v>#N/A</v>
      </c>
      <c r="F115" s="4" t="str">
        <f t="shared" si="5"/>
        <v/>
      </c>
    </row>
    <row r="116" spans="1:6" x14ac:dyDescent="0.25">
      <c r="A116"/>
      <c r="B116" t="s">
        <v>23</v>
      </c>
      <c r="C116" t="b">
        <v>1</v>
      </c>
      <c r="E116" s="4" t="e">
        <f>SUMPRODUCT((INDEX(Rohdaten!$A$2:$GG$3500,,MATCH(B116,Rohdaten!$1:$1,))&amp;""=C116&amp;"")*(Rohdaten!$A$2:$A$3500&lt;&gt;""))</f>
        <v>#N/A</v>
      </c>
      <c r="F116" s="4" t="e">
        <f t="shared" si="5"/>
        <v>#N/A</v>
      </c>
    </row>
    <row r="117" spans="1:6" x14ac:dyDescent="0.25">
      <c r="A117"/>
      <c r="B117" t="s">
        <v>23</v>
      </c>
      <c r="C117" t="b">
        <v>0</v>
      </c>
      <c r="E117" s="4" t="e">
        <f>SUMPRODUCT((INDEX(Rohdaten!$A$2:$GG$3500,,MATCH(B117,Rohdaten!$1:$1,))&amp;""=C117&amp;"")*(Rohdaten!$A$2:$A$3500&lt;&gt;""))</f>
        <v>#N/A</v>
      </c>
      <c r="F117" s="4" t="str">
        <f t="shared" si="5"/>
        <v/>
      </c>
    </row>
    <row r="118" spans="1:6" x14ac:dyDescent="0.25">
      <c r="A118"/>
      <c r="B118" t="s">
        <v>24</v>
      </c>
      <c r="C118" t="b">
        <v>1</v>
      </c>
      <c r="E118" s="4" t="e">
        <f>SUMPRODUCT((INDEX(Rohdaten!$A$2:$GG$3500,,MATCH(B118,Rohdaten!$1:$1,))&amp;""=C118&amp;"")*(Rohdaten!$A$2:$A$3500&lt;&gt;""))</f>
        <v>#N/A</v>
      </c>
      <c r="F118" s="4" t="e">
        <f t="shared" si="5"/>
        <v>#N/A</v>
      </c>
    </row>
    <row r="119" spans="1:6" x14ac:dyDescent="0.25">
      <c r="A119"/>
      <c r="B119" t="s">
        <v>24</v>
      </c>
      <c r="C119" t="b">
        <v>0</v>
      </c>
      <c r="E119" s="4" t="e">
        <f>SUMPRODUCT((INDEX(Rohdaten!$A$2:$GG$3500,,MATCH(B119,Rohdaten!$1:$1,))&amp;""=C119&amp;"")*(Rohdaten!$A$2:$A$3500&lt;&gt;""))</f>
        <v>#N/A</v>
      </c>
      <c r="F119" s="4" t="str">
        <f t="shared" si="5"/>
        <v/>
      </c>
    </row>
    <row r="120" spans="1:6" x14ac:dyDescent="0.25">
      <c r="A120"/>
      <c r="B120" t="s">
        <v>25</v>
      </c>
      <c r="C120" t="b">
        <v>1</v>
      </c>
      <c r="E120" s="4" t="e">
        <f>SUMPRODUCT((INDEX(Rohdaten!$A$2:$GG$3500,,MATCH(B120,Rohdaten!$1:$1,))&amp;""=C120&amp;"")*(Rohdaten!$A$2:$A$3500&lt;&gt;""))</f>
        <v>#N/A</v>
      </c>
      <c r="F120" s="4" t="e">
        <f t="shared" si="5"/>
        <v>#N/A</v>
      </c>
    </row>
    <row r="121" spans="1:6" x14ac:dyDescent="0.25">
      <c r="A121"/>
      <c r="B121" t="s">
        <v>25</v>
      </c>
      <c r="C121" t="b">
        <v>0</v>
      </c>
      <c r="D121" s="39"/>
      <c r="E121" s="4" t="e">
        <f>SUMPRODUCT((INDEX(Rohdaten!$A$2:$GG$3500,,MATCH(B121,Rohdaten!$1:$1,))&amp;""=C121&amp;"")*(Rohdaten!$A$2:$A$3500&lt;&gt;""))</f>
        <v>#N/A</v>
      </c>
      <c r="F121" s="4" t="str">
        <f t="shared" si="5"/>
        <v/>
      </c>
    </row>
    <row r="122" spans="1:6" x14ac:dyDescent="0.25">
      <c r="A122"/>
      <c r="B122" t="s">
        <v>26</v>
      </c>
      <c r="C122" t="b">
        <v>1</v>
      </c>
      <c r="E122" s="4" t="e">
        <f>SUMPRODUCT((INDEX(Rohdaten!$A$2:$GG$3500,,MATCH(B122,Rohdaten!$1:$1,))&amp;""=C122&amp;"")*(Rohdaten!$A$2:$A$3500&lt;&gt;""))</f>
        <v>#N/A</v>
      </c>
      <c r="F122" s="4" t="e">
        <f t="shared" si="5"/>
        <v>#N/A</v>
      </c>
    </row>
    <row r="123" spans="1:6" x14ac:dyDescent="0.25">
      <c r="A123"/>
      <c r="B123" t="s">
        <v>26</v>
      </c>
      <c r="C123" t="b">
        <v>0</v>
      </c>
      <c r="E123" s="4" t="e">
        <f>SUMPRODUCT((INDEX(Rohdaten!$A$2:$GG$3500,,MATCH(B123,Rohdaten!$1:$1,))&amp;""=C123&amp;"")*(Rohdaten!$A$2:$A$3500&lt;&gt;""))</f>
        <v>#N/A</v>
      </c>
      <c r="F123" s="4" t="str">
        <f t="shared" si="5"/>
        <v/>
      </c>
    </row>
    <row r="124" spans="1:6" x14ac:dyDescent="0.25">
      <c r="A124"/>
      <c r="B124" t="s">
        <v>27</v>
      </c>
      <c r="C124" t="b">
        <v>1</v>
      </c>
      <c r="E124" s="4" t="e">
        <f>SUMPRODUCT((INDEX(Rohdaten!$A$2:$GG$3500,,MATCH(B124,Rohdaten!$1:$1,))&amp;""=C124&amp;"")*(Rohdaten!$A$2:$A$3500&lt;&gt;""))</f>
        <v>#N/A</v>
      </c>
      <c r="F124" s="4" t="e">
        <f t="shared" si="5"/>
        <v>#N/A</v>
      </c>
    </row>
    <row r="125" spans="1:6" x14ac:dyDescent="0.25">
      <c r="A125"/>
      <c r="B125" t="s">
        <v>27</v>
      </c>
      <c r="C125" t="b">
        <v>0</v>
      </c>
      <c r="E125" s="4" t="e">
        <f>SUMPRODUCT((INDEX(Rohdaten!$A$2:$GG$3500,,MATCH(B125,Rohdaten!$1:$1,))&amp;""=C125&amp;"")*(Rohdaten!$A$2:$A$3500&lt;&gt;""))</f>
        <v>#N/A</v>
      </c>
      <c r="F125" s="4" t="str">
        <f t="shared" si="5"/>
        <v/>
      </c>
    </row>
    <row r="126" spans="1:6" x14ac:dyDescent="0.25">
      <c r="A126"/>
      <c r="B126" t="s">
        <v>28</v>
      </c>
      <c r="C126" t="b">
        <v>1</v>
      </c>
      <c r="E126" s="4" t="e">
        <f>SUMPRODUCT((INDEX(Rohdaten!$A$2:$GG$3500,,MATCH(B126,Rohdaten!$1:$1,))&amp;""=C126&amp;"")*(Rohdaten!$A$2:$A$3500&lt;&gt;""))</f>
        <v>#N/A</v>
      </c>
      <c r="F126" s="4" t="e">
        <f t="shared" si="5"/>
        <v>#N/A</v>
      </c>
    </row>
    <row r="127" spans="1:6" x14ac:dyDescent="0.25">
      <c r="A127"/>
      <c r="B127" t="s">
        <v>28</v>
      </c>
      <c r="C127" t="b">
        <v>0</v>
      </c>
      <c r="E127" s="4" t="e">
        <f>SUMPRODUCT((INDEX(Rohdaten!$A$2:$GG$3500,,MATCH(B127,Rohdaten!$1:$1,))&amp;""=C127&amp;"")*(Rohdaten!$A$2:$A$3500&lt;&gt;""))</f>
        <v>#N/A</v>
      </c>
      <c r="F127" s="4" t="str">
        <f t="shared" si="5"/>
        <v/>
      </c>
    </row>
    <row r="128" spans="1:6" x14ac:dyDescent="0.25">
      <c r="A128"/>
      <c r="B128" t="s">
        <v>29</v>
      </c>
      <c r="C128" t="b">
        <v>1</v>
      </c>
      <c r="E128" s="4" t="e">
        <f>SUMPRODUCT((INDEX(Rohdaten!$A$2:$GG$3500,,MATCH(B128,Rohdaten!$1:$1,))&amp;""=C128&amp;"")*(Rohdaten!$A$2:$A$3500&lt;&gt;""))</f>
        <v>#N/A</v>
      </c>
      <c r="F128" s="4" t="e">
        <f t="shared" si="5"/>
        <v>#N/A</v>
      </c>
    </row>
    <row r="129" spans="1:7" x14ac:dyDescent="0.25">
      <c r="A129"/>
      <c r="B129" t="s">
        <v>29</v>
      </c>
      <c r="C129" t="b">
        <v>0</v>
      </c>
      <c r="E129" s="4" t="e">
        <f>SUMPRODUCT((INDEX(Rohdaten!$A$2:$GG$3500,,MATCH(B129,Rohdaten!$1:$1,))&amp;""=C129&amp;"")*(Rohdaten!$A$2:$A$3500&lt;&gt;""))</f>
        <v>#N/A</v>
      </c>
      <c r="F129" s="4" t="str">
        <f t="shared" si="5"/>
        <v/>
      </c>
    </row>
    <row r="130" spans="1:7" x14ac:dyDescent="0.25">
      <c r="A130"/>
      <c r="B130" t="s">
        <v>30</v>
      </c>
      <c r="C130" t="b">
        <v>1</v>
      </c>
      <c r="E130" s="4" t="e">
        <f>SUMPRODUCT((INDEX(Rohdaten!$A$2:$GG$3500,,MATCH(B130,Rohdaten!$1:$1,))&amp;""=C130&amp;"")*(Rohdaten!$A$2:$A$3500&lt;&gt;""))</f>
        <v>#N/A</v>
      </c>
      <c r="F130" s="4" t="e">
        <f t="shared" si="5"/>
        <v>#N/A</v>
      </c>
    </row>
    <row r="131" spans="1:7" x14ac:dyDescent="0.25">
      <c r="A131"/>
      <c r="B131" t="s">
        <v>30</v>
      </c>
      <c r="C131" t="b">
        <v>0</v>
      </c>
      <c r="E131" s="4" t="e">
        <f>SUMPRODUCT((INDEX(Rohdaten!$A$2:$GG$3500,,MATCH(B131,Rohdaten!$1:$1,))&amp;""=C131&amp;"")*(Rohdaten!$A$2:$A$3500&lt;&gt;""))</f>
        <v>#N/A</v>
      </c>
      <c r="F131" s="4" t="str">
        <f t="shared" si="5"/>
        <v/>
      </c>
    </row>
    <row r="132" spans="1:7" x14ac:dyDescent="0.25">
      <c r="A132"/>
      <c r="B132" t="s">
        <v>31</v>
      </c>
      <c r="C132" t="b">
        <v>1</v>
      </c>
      <c r="E132" s="4" t="e">
        <f>SUMPRODUCT((INDEX(Rohdaten!$A$2:$GG$3500,,MATCH(B132,Rohdaten!$1:$1,))&amp;""=C132&amp;"")*(Rohdaten!$A$2:$A$3500&lt;&gt;""))</f>
        <v>#N/A</v>
      </c>
      <c r="F132" s="4" t="e">
        <f t="shared" si="5"/>
        <v>#N/A</v>
      </c>
    </row>
    <row r="133" spans="1:7" x14ac:dyDescent="0.25">
      <c r="A133"/>
      <c r="B133" t="s">
        <v>31</v>
      </c>
      <c r="C133" t="b">
        <v>0</v>
      </c>
      <c r="E133" s="4" t="e">
        <f>SUMPRODUCT((INDEX(Rohdaten!$A$2:$GG$3500,,MATCH(B133,Rohdaten!$1:$1,))&amp;""=C133&amp;"")*(Rohdaten!$A$2:$A$3500&lt;&gt;""))</f>
        <v>#N/A</v>
      </c>
      <c r="F133" s="4" t="str">
        <f t="shared" si="5"/>
        <v/>
      </c>
    </row>
    <row r="134" spans="1:7" x14ac:dyDescent="0.25">
      <c r="A134"/>
      <c r="B134" t="s">
        <v>32</v>
      </c>
      <c r="C134" t="b">
        <v>1</v>
      </c>
      <c r="E134" s="4" t="e">
        <f>SUMPRODUCT((INDEX(Rohdaten!$A$2:$GG$3500,,MATCH(B134,Rohdaten!$1:$1,))&amp;""=C134&amp;"")*(Rohdaten!$A$2:$A$3500&lt;&gt;""))</f>
        <v>#N/A</v>
      </c>
      <c r="F134" s="4" t="e">
        <f t="shared" si="5"/>
        <v>#N/A</v>
      </c>
    </row>
    <row r="135" spans="1:7" x14ac:dyDescent="0.25">
      <c r="A135"/>
      <c r="B135" t="s">
        <v>32</v>
      </c>
      <c r="C135" t="b">
        <v>0</v>
      </c>
      <c r="E135" s="4" t="e">
        <f>SUMPRODUCT((INDEX(Rohdaten!$A$2:$GG$3500,,MATCH(B135,Rohdaten!$1:$1,))&amp;""=C135&amp;"")*(Rohdaten!$A$2:$A$3500&lt;&gt;""))</f>
        <v>#N/A</v>
      </c>
      <c r="F135" s="4" t="str">
        <f t="shared" si="5"/>
        <v/>
      </c>
    </row>
    <row r="136" spans="1:7" x14ac:dyDescent="0.25">
      <c r="A136"/>
      <c r="B136" t="s">
        <v>33</v>
      </c>
      <c r="C136" t="b">
        <v>1</v>
      </c>
      <c r="E136" s="4" t="e">
        <f>SUMPRODUCT((INDEX(Rohdaten!$A$2:$GG$3500,,MATCH(B136,Rohdaten!$1:$1,))&amp;""=C136&amp;"")*(Rohdaten!$A$2:$A$3500&lt;&gt;""))</f>
        <v>#N/A</v>
      </c>
      <c r="F136" s="4" t="e">
        <f t="shared" si="5"/>
        <v>#N/A</v>
      </c>
    </row>
    <row r="137" spans="1:7" x14ac:dyDescent="0.25">
      <c r="A137"/>
      <c r="B137" t="s">
        <v>33</v>
      </c>
      <c r="C137" t="b">
        <v>0</v>
      </c>
      <c r="E137" s="4" t="e">
        <f>SUMPRODUCT((INDEX(Rohdaten!$A$2:$GG$3500,,MATCH(B137,Rohdaten!$1:$1,))&amp;""=C137&amp;"")*(Rohdaten!$A$2:$A$3500&lt;&gt;""))</f>
        <v>#N/A</v>
      </c>
      <c r="F137" s="4" t="str">
        <f t="shared" si="5"/>
        <v/>
      </c>
    </row>
    <row r="138" spans="1:7" x14ac:dyDescent="0.25">
      <c r="A138"/>
      <c r="B138" t="s">
        <v>34</v>
      </c>
      <c r="C138" t="b">
        <v>1</v>
      </c>
      <c r="E138" s="4" t="e">
        <f>SUMPRODUCT((INDEX(Rohdaten!$A$2:$GG$3500,,MATCH(B138,Rohdaten!$1:$1,))&amp;""=C138&amp;"")*(Rohdaten!$A$2:$A$3500&lt;&gt;""))</f>
        <v>#N/A</v>
      </c>
      <c r="F138" s="4" t="e">
        <f t="shared" si="5"/>
        <v>#N/A</v>
      </c>
    </row>
    <row r="139" spans="1:7" x14ac:dyDescent="0.25">
      <c r="A139"/>
      <c r="B139" t="s">
        <v>34</v>
      </c>
      <c r="C139" t="b">
        <v>0</v>
      </c>
      <c r="E139" s="4" t="e">
        <f>SUMPRODUCT((INDEX(Rohdaten!$A$2:$GG$3500,,MATCH(B139,Rohdaten!$1:$1,))&amp;""=C139&amp;"")*(Rohdaten!$A$2:$A$3500&lt;&gt;""))</f>
        <v>#N/A</v>
      </c>
      <c r="F139" s="4" t="str">
        <f t="shared" si="5"/>
        <v/>
      </c>
    </row>
    <row r="140" spans="1:7" x14ac:dyDescent="0.25">
      <c r="A140"/>
      <c r="B140" s="17" t="s">
        <v>35</v>
      </c>
      <c r="C140" s="23" t="b">
        <v>1</v>
      </c>
      <c r="D140" s="23"/>
      <c r="E140" s="4" t="e">
        <f>SUMPRODUCT((INDEX(Rohdaten!$A$2:$GG$3500,,MATCH($B140,Rohdaten!$1:$1,))&amp;""=$C140&amp;"")*(Rohdaten!$A$2:$A$3500&lt;&gt;""))</f>
        <v>#N/A</v>
      </c>
      <c r="F140" s="4" t="e">
        <f t="shared" ref="F140:F152" si="6">IF(MATCH(B140,$B:$B,0)=ROW(B140),SUM(E140:E142),"")</f>
        <v>#N/A</v>
      </c>
      <c r="G140" s="31"/>
    </row>
    <row r="141" spans="1:7" x14ac:dyDescent="0.25">
      <c r="A141"/>
      <c r="B141" s="17" t="s">
        <v>35</v>
      </c>
      <c r="C141" s="23" t="b">
        <v>0</v>
      </c>
      <c r="D141" s="23"/>
      <c r="E141" s="4" t="e">
        <f>SUMPRODUCT((INDEX(Rohdaten!$A$2:$GG$3500,,MATCH($B141,Rohdaten!$1:$1,))&amp;""=$C141&amp;"")*(Rohdaten!$A$2:$A$3500&lt;&gt;""))</f>
        <v>#N/A</v>
      </c>
      <c r="F141" s="4" t="str">
        <f t="shared" si="6"/>
        <v/>
      </c>
      <c r="G141" s="31"/>
    </row>
    <row r="142" spans="1:7" x14ac:dyDescent="0.25">
      <c r="A142"/>
      <c r="B142" s="17" t="s">
        <v>35</v>
      </c>
      <c r="C142" s="23"/>
      <c r="D142" s="23" t="s">
        <v>48</v>
      </c>
      <c r="E142" s="4" t="e">
        <f>SUMPRODUCT((INDEX(Rohdaten!$A$2:$GG$3500,,MATCH($B142,Rohdaten!$1:$1,))&amp;""=$C142&amp;"")*(Rohdaten!$A$2:$A$3500&lt;&gt;""))</f>
        <v>#N/A</v>
      </c>
      <c r="F142" s="4" t="str">
        <f t="shared" si="6"/>
        <v/>
      </c>
      <c r="G142" s="31"/>
    </row>
    <row r="143" spans="1:7" x14ac:dyDescent="0.25">
      <c r="A143"/>
      <c r="B143" s="17" t="s">
        <v>36</v>
      </c>
      <c r="C143" s="23" t="b">
        <v>1</v>
      </c>
      <c r="D143" s="23"/>
      <c r="E143" s="4" t="e">
        <f>SUMPRODUCT((INDEX(Rohdaten!$A$2:$GG$3500,,MATCH($B143,Rohdaten!$1:$1,))&amp;""=$C143&amp;"")*(Rohdaten!$A$2:$A$3500&lt;&gt;""))</f>
        <v>#N/A</v>
      </c>
      <c r="F143" s="4" t="e">
        <f t="shared" si="6"/>
        <v>#N/A</v>
      </c>
      <c r="G143" s="31"/>
    </row>
    <row r="144" spans="1:7" x14ac:dyDescent="0.25">
      <c r="A144"/>
      <c r="B144" s="17" t="s">
        <v>36</v>
      </c>
      <c r="C144" s="23" t="b">
        <v>0</v>
      </c>
      <c r="D144" s="23"/>
      <c r="E144" s="4" t="e">
        <f>SUMPRODUCT((INDEX(Rohdaten!$A$2:$GG$3500,,MATCH($B144,Rohdaten!$1:$1,))&amp;""=$C144&amp;"")*(Rohdaten!$A$2:$A$3500&lt;&gt;""))</f>
        <v>#N/A</v>
      </c>
      <c r="F144" s="4" t="str">
        <f t="shared" si="6"/>
        <v/>
      </c>
      <c r="G144" s="31"/>
    </row>
    <row r="145" spans="1:7" x14ac:dyDescent="0.25">
      <c r="A145"/>
      <c r="B145" s="17" t="s">
        <v>36</v>
      </c>
      <c r="C145" s="23"/>
      <c r="D145" s="23" t="s">
        <v>48</v>
      </c>
      <c r="E145" s="4" t="e">
        <f>SUMPRODUCT((INDEX(Rohdaten!$A$2:$GG$3500,,MATCH($B145,Rohdaten!$1:$1,))&amp;""=$C145&amp;"")*(Rohdaten!$A$2:$A$3500&lt;&gt;""))</f>
        <v>#N/A</v>
      </c>
      <c r="F145" s="4" t="str">
        <f t="shared" si="6"/>
        <v/>
      </c>
      <c r="G145" s="31"/>
    </row>
    <row r="146" spans="1:7" x14ac:dyDescent="0.25">
      <c r="A146"/>
      <c r="B146" s="17" t="s">
        <v>37</v>
      </c>
      <c r="C146" s="23" t="b">
        <v>1</v>
      </c>
      <c r="D146" s="23"/>
      <c r="E146" s="4" t="e">
        <f>SUMPRODUCT((INDEX(Rohdaten!$A$2:$GG$3500,,MATCH($B146,Rohdaten!$1:$1,))&amp;""=$C146&amp;"")*(Rohdaten!$A$2:$A$3500&lt;&gt;""))</f>
        <v>#N/A</v>
      </c>
      <c r="F146" s="4" t="e">
        <f t="shared" si="6"/>
        <v>#N/A</v>
      </c>
      <c r="G146" s="31"/>
    </row>
    <row r="147" spans="1:7" x14ac:dyDescent="0.25">
      <c r="A147"/>
      <c r="B147" s="17" t="s">
        <v>37</v>
      </c>
      <c r="C147" s="23" t="b">
        <v>0</v>
      </c>
      <c r="D147" s="23"/>
      <c r="E147" s="4" t="e">
        <f>SUMPRODUCT((INDEX(Rohdaten!$A$2:$GG$3500,,MATCH($B147,Rohdaten!$1:$1,))&amp;""=$C147&amp;"")*(Rohdaten!$A$2:$A$3500&lt;&gt;""))</f>
        <v>#N/A</v>
      </c>
      <c r="F147" s="4" t="str">
        <f t="shared" si="6"/>
        <v/>
      </c>
      <c r="G147" s="31"/>
    </row>
    <row r="148" spans="1:7" x14ac:dyDescent="0.25">
      <c r="A148"/>
      <c r="B148" s="17" t="s">
        <v>37</v>
      </c>
      <c r="C148" s="23"/>
      <c r="D148" s="23" t="s">
        <v>48</v>
      </c>
      <c r="E148" s="4" t="e">
        <f>SUMPRODUCT((INDEX(Rohdaten!$A$2:$GG$3500,,MATCH($B148,Rohdaten!$1:$1,))&amp;""=$C148&amp;"")*(Rohdaten!$A$2:$A$3500&lt;&gt;""))</f>
        <v>#N/A</v>
      </c>
      <c r="F148" s="4" t="str">
        <f t="shared" si="6"/>
        <v/>
      </c>
      <c r="G148" s="31"/>
    </row>
    <row r="149" spans="1:7" x14ac:dyDescent="0.25">
      <c r="A149"/>
      <c r="B149" s="17" t="s">
        <v>38</v>
      </c>
      <c r="C149" s="23" t="b">
        <v>1</v>
      </c>
      <c r="D149" s="23"/>
      <c r="E149" s="4" t="e">
        <f>SUMPRODUCT((INDEX(Rohdaten!$A$2:$GG$3500,,MATCH($B149,Rohdaten!$1:$1,))&amp;""=$C149&amp;"")*(Rohdaten!$A$2:$A$3500&lt;&gt;""))</f>
        <v>#N/A</v>
      </c>
      <c r="F149" s="4" t="e">
        <f t="shared" si="6"/>
        <v>#N/A</v>
      </c>
      <c r="G149" s="31"/>
    </row>
    <row r="150" spans="1:7" x14ac:dyDescent="0.25">
      <c r="A150"/>
      <c r="B150" s="17" t="s">
        <v>38</v>
      </c>
      <c r="C150" s="23" t="b">
        <v>0</v>
      </c>
      <c r="D150" s="23"/>
      <c r="E150" s="4" t="e">
        <f>SUMPRODUCT((INDEX(Rohdaten!$A$2:$GG$3500,,MATCH($B150,Rohdaten!$1:$1,))&amp;""=$C150&amp;"")*(Rohdaten!$A$2:$A$3500&lt;&gt;""))</f>
        <v>#N/A</v>
      </c>
      <c r="F150" s="4" t="str">
        <f t="shared" si="6"/>
        <v/>
      </c>
      <c r="G150" s="31"/>
    </row>
    <row r="151" spans="1:7" x14ac:dyDescent="0.25">
      <c r="A151"/>
      <c r="B151" s="17" t="s">
        <v>38</v>
      </c>
      <c r="C151" s="23"/>
      <c r="D151" s="23" t="s">
        <v>48</v>
      </c>
      <c r="E151" s="4" t="e">
        <f>SUMPRODUCT((INDEX(Rohdaten!$A$2:$GG$3500,,MATCH($B151,Rohdaten!$1:$1,))&amp;""=$C151&amp;"")*(Rohdaten!$A$2:$A$3500&lt;&gt;""))</f>
        <v>#N/A</v>
      </c>
      <c r="F151" s="4" t="str">
        <f t="shared" si="6"/>
        <v/>
      </c>
      <c r="G151" s="31"/>
    </row>
    <row r="152" spans="1:7" x14ac:dyDescent="0.25">
      <c r="A152" t="s">
        <v>143</v>
      </c>
      <c r="B152" t="s">
        <v>39</v>
      </c>
      <c r="C152" s="23" t="b">
        <v>1</v>
      </c>
      <c r="D152" s="23"/>
      <c r="E152" s="4" t="e">
        <f>SUMPRODUCT((INDEX(Rohdaten!$A$2:$GG$3500,,MATCH(B152,Rohdaten!$1:$1,))&amp;""=C152&amp;"")*(INDEX(Rohdaten!$A$2:$GG$3500,,MATCH("end_date",Rohdaten!$1:$1,))&lt;&gt;""))</f>
        <v>#N/A</v>
      </c>
      <c r="F152" s="4" t="e">
        <f t="shared" si="6"/>
        <v>#N/A</v>
      </c>
    </row>
    <row r="153" spans="1:7" x14ac:dyDescent="0.25">
      <c r="A153"/>
      <c r="B153" t="s">
        <v>39</v>
      </c>
      <c r="C153" s="23" t="b">
        <v>0</v>
      </c>
      <c r="D153" s="23"/>
      <c r="E153" s="4" t="e">
        <f>SUMPRODUCT((INDEX(Rohdaten!$A$2:$GG$3500,,MATCH(B153,Rohdaten!$1:$1,))&amp;""=C153&amp;"")*(INDEX(Rohdaten!$A$2:$GG$3500,,MATCH("end_date",Rohdaten!$1:$1,))&lt;&gt;""))</f>
        <v>#N/A</v>
      </c>
      <c r="F153" s="4"/>
    </row>
    <row r="154" spans="1:7" x14ac:dyDescent="0.25">
      <c r="A154"/>
      <c r="B154" t="s">
        <v>39</v>
      </c>
      <c r="D154" t="s">
        <v>48</v>
      </c>
      <c r="E154" s="4" t="e">
        <f>SUMPRODUCT((INDEX(Rohdaten!$A$2:$GG$3500,,MATCH(B154,Rohdaten!$1:$1,))&amp;""=C154&amp;"")*(INDEX(Rohdaten!$A$2:$GG$3500,,MATCH("end_date",Rohdaten!$1:$1,))&lt;&gt;""))</f>
        <v>#N/A</v>
      </c>
      <c r="F154" s="4"/>
    </row>
    <row r="155" spans="1:7" x14ac:dyDescent="0.25">
      <c r="A155" t="s">
        <v>144</v>
      </c>
      <c r="B155" t="s">
        <v>40</v>
      </c>
      <c r="C155" t="b">
        <v>1</v>
      </c>
      <c r="E155" s="4" t="e">
        <f>SUMPRODUCT((INDEX(Rohdaten!$A$2:$GG$3500,,MATCH(B155,Rohdaten!$1:$1,))&amp;""=C155&amp;"")*(INDEX(Rohdaten!$A$2:$GG$3500,,MATCH("end_date",Rohdaten!$1:$1,))&lt;&gt;""))</f>
        <v>#N/A</v>
      </c>
      <c r="F155" s="4" t="e">
        <f>IF(MATCH(B155,$B:$B,0)=ROW(B155),SUM(E155:E157),"")</f>
        <v>#N/A</v>
      </c>
    </row>
    <row r="156" spans="1:7" x14ac:dyDescent="0.25">
      <c r="A156"/>
      <c r="B156" t="s">
        <v>40</v>
      </c>
      <c r="C156" t="b">
        <v>0</v>
      </c>
      <c r="E156" s="4" t="e">
        <f>SUMPRODUCT((INDEX(Rohdaten!$A$2:$GG$3500,,MATCH(B156,Rohdaten!$1:$1,))&amp;""=C156&amp;"")*(INDEX(Rohdaten!$A$2:$GG$3500,,MATCH("end_date",Rohdaten!$1:$1,))&lt;&gt;""))</f>
        <v>#N/A</v>
      </c>
      <c r="F156" s="4"/>
    </row>
    <row r="157" spans="1:7" x14ac:dyDescent="0.25">
      <c r="A157"/>
      <c r="B157" t="s">
        <v>40</v>
      </c>
      <c r="D157" t="s">
        <v>48</v>
      </c>
      <c r="E157" s="4" t="e">
        <f>SUMPRODUCT((INDEX(Rohdaten!$A$2:$GG$3500,,MATCH(B157,Rohdaten!$1:$1,))&amp;""=C157&amp;"")*(INDEX(Rohdaten!$A$2:$GG$3500,,MATCH("end_date",Rohdaten!$1:$1,))&lt;&gt;""))</f>
        <v>#N/A</v>
      </c>
      <c r="F157" s="4"/>
    </row>
    <row r="158" spans="1:7" x14ac:dyDescent="0.25">
      <c r="A158" t="s">
        <v>146</v>
      </c>
      <c r="B158" t="s">
        <v>41</v>
      </c>
      <c r="C158" t="b">
        <v>1</v>
      </c>
      <c r="E158" s="4" t="e">
        <f>SUMPRODUCT((INDEX(Rohdaten!$A$2:$GG$3500,,MATCH(B158,Rohdaten!$1:$1,))&amp;""=C158&amp;"")*(INDEX(Rohdaten!$A$2:$GG$3500,,MATCH("end_date",Rohdaten!$1:$1,))&lt;&gt;""))</f>
        <v>#N/A</v>
      </c>
      <c r="F158" s="4" t="e">
        <f>IF(MATCH(B158,$B:$B,0)=ROW(B158),SUM(E158:E160),"")</f>
        <v>#N/A</v>
      </c>
    </row>
    <row r="159" spans="1:7" x14ac:dyDescent="0.25">
      <c r="A159"/>
      <c r="B159" t="s">
        <v>41</v>
      </c>
      <c r="C159" t="b">
        <v>0</v>
      </c>
      <c r="E159" s="4" t="e">
        <f>SUMPRODUCT((INDEX(Rohdaten!$A$2:$GG$3500,,MATCH(B159,Rohdaten!$1:$1,))&amp;""=C159&amp;"")*(INDEX(Rohdaten!$A$2:$GG$3500,,MATCH("end_date",Rohdaten!$1:$1,))&lt;&gt;""))</f>
        <v>#N/A</v>
      </c>
      <c r="F159" s="4"/>
    </row>
    <row r="160" spans="1:7" x14ac:dyDescent="0.25">
      <c r="A160"/>
      <c r="B160" t="s">
        <v>41</v>
      </c>
      <c r="D160" t="s">
        <v>48</v>
      </c>
      <c r="E160" s="4" t="e">
        <f>SUMPRODUCT((INDEX(Rohdaten!$A$2:$GG$3500,,MATCH(B160,Rohdaten!$1:$1,))&amp;""=C160&amp;"")*(INDEX(Rohdaten!$A$2:$GG$3500,,MATCH("end_date",Rohdaten!$1:$1,))&lt;&gt;""))</f>
        <v>#N/A</v>
      </c>
      <c r="F160" s="4"/>
    </row>
    <row r="161" spans="1:6" x14ac:dyDescent="0.25">
      <c r="A161" t="s">
        <v>145</v>
      </c>
      <c r="B161" t="s">
        <v>42</v>
      </c>
      <c r="C161" t="b">
        <v>1</v>
      </c>
      <c r="E161" s="4" t="e">
        <f>SUMPRODUCT((INDEX(Rohdaten!$A$2:$GG$3500,,MATCH(B161,Rohdaten!$1:$1,))&amp;""=C161&amp;"")*(INDEX(Rohdaten!$A$2:$GG$3500,,MATCH("end_date",Rohdaten!$1:$1,))&lt;&gt;""))</f>
        <v>#N/A</v>
      </c>
      <c r="F161" s="4" t="e">
        <f>IF(MATCH(B161,$B:$B,0)=ROW(B161),SUM(E161:E163),"")</f>
        <v>#N/A</v>
      </c>
    </row>
    <row r="162" spans="1:6" x14ac:dyDescent="0.25">
      <c r="A162"/>
      <c r="B162" t="s">
        <v>42</v>
      </c>
      <c r="C162" t="b">
        <v>0</v>
      </c>
      <c r="E162" s="4" t="e">
        <f>SUMPRODUCT((INDEX(Rohdaten!$A$2:$GG$3500,,MATCH(B162,Rohdaten!$1:$1,))&amp;""=C162&amp;"")*(INDEX(Rohdaten!$A$2:$GG$3500,,MATCH("end_date",Rohdaten!$1:$1,))&lt;&gt;""))</f>
        <v>#N/A</v>
      </c>
      <c r="F162" s="4"/>
    </row>
    <row r="163" spans="1:6" x14ac:dyDescent="0.25">
      <c r="A163"/>
      <c r="B163" t="s">
        <v>42</v>
      </c>
      <c r="D163" t="s">
        <v>48</v>
      </c>
      <c r="E163" s="4" t="e">
        <f>SUMPRODUCT((INDEX(Rohdaten!$A$2:$GG$3500,,MATCH(B163,Rohdaten!$1:$1,))&amp;""=C163&amp;"")*(INDEX(Rohdaten!$A$2:$GG$3500,,MATCH("end_date",Rohdaten!$1:$1,))&lt;&gt;""))</f>
        <v>#N/A</v>
      </c>
      <c r="F163" s="4"/>
    </row>
    <row r="164" spans="1:6" x14ac:dyDescent="0.25">
      <c r="A164" t="s">
        <v>147</v>
      </c>
      <c r="B164" t="s">
        <v>43</v>
      </c>
      <c r="C164" t="b">
        <v>1</v>
      </c>
      <c r="E164" s="4" t="e">
        <f>SUMPRODUCT((INDEX(Rohdaten!$A$2:$GG$3500,,MATCH(B164,Rohdaten!$1:$1,))&amp;""=C164&amp;"")*(INDEX(Rohdaten!$A$2:$GG$3500,,MATCH("end_date",Rohdaten!$1:$1,))&lt;&gt;""))</f>
        <v>#N/A</v>
      </c>
      <c r="F164" s="4" t="e">
        <f>IF(MATCH(B164,$B:$B,0)=ROW(B164),SUM(E164:E166),"")</f>
        <v>#N/A</v>
      </c>
    </row>
    <row r="165" spans="1:6" x14ac:dyDescent="0.25">
      <c r="A165"/>
      <c r="B165" t="s">
        <v>43</v>
      </c>
      <c r="C165" t="b">
        <v>0</v>
      </c>
      <c r="E165" s="4" t="e">
        <f>SUMPRODUCT((INDEX(Rohdaten!$A$2:$GG$3500,,MATCH(B165,Rohdaten!$1:$1,))&amp;""=C165&amp;"")*(INDEX(Rohdaten!$A$2:$GG$3500,,MATCH("end_date",Rohdaten!$1:$1,))&lt;&gt;""))</f>
        <v>#N/A</v>
      </c>
    </row>
    <row r="166" spans="1:6" x14ac:dyDescent="0.25">
      <c r="A166"/>
      <c r="B166" t="s">
        <v>43</v>
      </c>
      <c r="E166" s="4" t="e">
        <f>SUMPRODUCT((INDEX(Rohdaten!$A$2:$GG$3500,,MATCH(B166,Rohdaten!$1:$1,))&amp;""=C166&amp;"")*(INDEX(Rohdaten!$A$2:$GG$3500,,MATCH("end_date",Rohdaten!$1:$1,))&lt;&gt;""))</f>
        <v>#N/A</v>
      </c>
    </row>
    <row r="167" spans="1:6" ht="15" customHeight="1" x14ac:dyDescent="0.25">
      <c r="A167"/>
    </row>
    <row r="168" spans="1:6" ht="15" customHeight="1" x14ac:dyDescent="0.25">
      <c r="A168"/>
    </row>
    <row r="169" spans="1:6" ht="15" customHeight="1" x14ac:dyDescent="0.25">
      <c r="A169"/>
    </row>
    <row r="170" spans="1:6" ht="15" customHeight="1" x14ac:dyDescent="0.25">
      <c r="A170"/>
    </row>
    <row r="171" spans="1:6" ht="15" customHeight="1" x14ac:dyDescent="0.25">
      <c r="A171"/>
    </row>
    <row r="172" spans="1:6" ht="15" customHeight="1" x14ac:dyDescent="0.25">
      <c r="A172"/>
    </row>
    <row r="173" spans="1:6" ht="15" customHeight="1" x14ac:dyDescent="0.25">
      <c r="A173"/>
    </row>
    <row r="174" spans="1:6" ht="15" customHeight="1" x14ac:dyDescent="0.25">
      <c r="A174"/>
    </row>
    <row r="175" spans="1:6" ht="15" customHeight="1" x14ac:dyDescent="0.25">
      <c r="A175"/>
    </row>
    <row r="176" spans="1:6" ht="15" customHeight="1" x14ac:dyDescent="0.25">
      <c r="A176"/>
    </row>
    <row r="177" spans="1:1" ht="15" customHeight="1" x14ac:dyDescent="0.25">
      <c r="A177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7"/>
  <sheetViews>
    <sheetView zoomScaleNormal="100" workbookViewId="0">
      <pane ySplit="1" topLeftCell="A2" activePane="bottomLeft" state="frozen"/>
      <selection pane="bottomLeft"/>
    </sheetView>
  </sheetViews>
  <sheetFormatPr baseColWidth="10" defaultRowHeight="15" x14ac:dyDescent="0.25"/>
  <cols>
    <col min="1" max="1" width="18.5703125" style="27" customWidth="1"/>
    <col min="2" max="2" width="26.28515625" style="2" customWidth="1"/>
    <col min="3" max="3" width="39.5703125" bestFit="1" customWidth="1"/>
    <col min="4" max="4" width="7.5703125" bestFit="1" customWidth="1"/>
    <col min="5" max="5" width="41.28515625" customWidth="1"/>
    <col min="7" max="7" width="8" bestFit="1" customWidth="1"/>
    <col min="8" max="8" width="19.7109375" bestFit="1" customWidth="1"/>
  </cols>
  <sheetData>
    <row r="1" spans="1:8" s="1" customFormat="1" x14ac:dyDescent="0.25">
      <c r="A1" s="25" t="s">
        <v>132</v>
      </c>
      <c r="B1" s="24" t="s">
        <v>131</v>
      </c>
      <c r="C1" s="10" t="s">
        <v>52</v>
      </c>
      <c r="D1" s="10" t="s">
        <v>53</v>
      </c>
      <c r="E1" s="10" t="s">
        <v>54</v>
      </c>
      <c r="F1" s="10" t="s">
        <v>51</v>
      </c>
      <c r="G1" s="10" t="s">
        <v>55</v>
      </c>
      <c r="H1" s="10" t="s">
        <v>135</v>
      </c>
    </row>
    <row r="2" spans="1:8" s="1" customFormat="1" x14ac:dyDescent="0.25">
      <c r="A2" s="26" t="s">
        <v>99</v>
      </c>
      <c r="B2" s="15"/>
      <c r="C2" s="13" t="s">
        <v>116</v>
      </c>
      <c r="D2" s="16"/>
      <c r="E2" s="16"/>
      <c r="F2" s="16"/>
      <c r="G2" s="16"/>
      <c r="H2" s="16"/>
    </row>
    <row r="3" spans="1:8" x14ac:dyDescent="0.25">
      <c r="B3" s="2" t="s">
        <v>169</v>
      </c>
      <c r="C3" t="s">
        <v>168</v>
      </c>
      <c r="E3" t="s">
        <v>48</v>
      </c>
      <c r="F3" s="4" t="e">
        <f>SUMPRODUCT((INDEX(Rohdaten!$A$2:$GG$3500,,MATCH(C3,Rohdaten!$1:$1,))&amp;""=D3&amp;"")*(Rohdaten!$A$2:$A$3500&lt;&gt;""))</f>
        <v>#N/A</v>
      </c>
      <c r="G3" s="4" t="e">
        <f>IF(MATCH(C3,$C:$C,0)=ROW(C3),SUM(F3:F19),"")</f>
        <v>#N/A</v>
      </c>
    </row>
    <row r="4" spans="1:8" x14ac:dyDescent="0.25">
      <c r="C4" t="s">
        <v>168</v>
      </c>
      <c r="D4">
        <v>1</v>
      </c>
      <c r="E4" t="s">
        <v>170</v>
      </c>
      <c r="F4" s="4" t="e">
        <f>SUMPRODUCT((INDEX(Rohdaten!$A$2:$GG$3500,,MATCH(C4,Rohdaten!$1:$1,))&amp;""=D4&amp;"")*(Rohdaten!$A$2:$A$3500&lt;&gt;""))</f>
        <v>#N/A</v>
      </c>
      <c r="G4" s="4" t="str">
        <f t="shared" ref="G4:G13" si="0">IF(MATCH(C4,$C:$C,0)=ROW(C4),SUM(F4:F21),"")</f>
        <v/>
      </c>
    </row>
    <row r="5" spans="1:8" x14ac:dyDescent="0.25">
      <c r="C5" t="s">
        <v>168</v>
      </c>
      <c r="D5">
        <v>10</v>
      </c>
      <c r="E5" t="s">
        <v>171</v>
      </c>
      <c r="F5" s="4" t="e">
        <f>SUMPRODUCT((INDEX(Rohdaten!$A$2:$GG$3500,,MATCH(C5,Rohdaten!$1:$1,))&amp;""=D5&amp;"")*(Rohdaten!$A$2:$A$3500&lt;&gt;""))</f>
        <v>#N/A</v>
      </c>
      <c r="G5" s="4" t="str">
        <f t="shared" si="0"/>
        <v/>
      </c>
    </row>
    <row r="6" spans="1:8" x14ac:dyDescent="0.25">
      <c r="C6" t="s">
        <v>168</v>
      </c>
      <c r="D6">
        <v>11</v>
      </c>
      <c r="E6" t="s">
        <v>172</v>
      </c>
      <c r="F6" s="4" t="e">
        <f>SUMPRODUCT((INDEX(Rohdaten!$A$2:$GG$3500,,MATCH(C6,Rohdaten!$1:$1,))&amp;""=D6&amp;"")*(Rohdaten!$A$2:$A$3500&lt;&gt;""))</f>
        <v>#N/A</v>
      </c>
      <c r="G6" s="4" t="str">
        <f t="shared" si="0"/>
        <v/>
      </c>
    </row>
    <row r="7" spans="1:8" x14ac:dyDescent="0.25">
      <c r="C7" t="s">
        <v>168</v>
      </c>
      <c r="D7">
        <v>12</v>
      </c>
      <c r="E7" t="s">
        <v>173</v>
      </c>
      <c r="F7" s="4" t="e">
        <f>SUMPRODUCT((INDEX(Rohdaten!$A$2:$GG$3500,,MATCH(C7,Rohdaten!$1:$1,))&amp;""=D7&amp;"")*(Rohdaten!$A$2:$A$3500&lt;&gt;""))</f>
        <v>#N/A</v>
      </c>
      <c r="G7" s="4" t="str">
        <f t="shared" si="0"/>
        <v/>
      </c>
    </row>
    <row r="8" spans="1:8" x14ac:dyDescent="0.25">
      <c r="C8" t="s">
        <v>168</v>
      </c>
      <c r="D8">
        <v>13</v>
      </c>
      <c r="E8" t="s">
        <v>174</v>
      </c>
      <c r="F8" s="4" t="e">
        <f>SUMPRODUCT((INDEX(Rohdaten!$A$2:$GG$3500,,MATCH(C8,Rohdaten!$1:$1,))&amp;""=D8&amp;"")*(Rohdaten!$A$2:$A$3500&lt;&gt;""))</f>
        <v>#N/A</v>
      </c>
      <c r="G8" s="4" t="str">
        <f t="shared" si="0"/>
        <v/>
      </c>
    </row>
    <row r="9" spans="1:8" x14ac:dyDescent="0.25">
      <c r="C9" t="s">
        <v>168</v>
      </c>
      <c r="D9">
        <v>14</v>
      </c>
      <c r="E9" t="s">
        <v>175</v>
      </c>
      <c r="F9" s="4" t="e">
        <f>SUMPRODUCT((INDEX(Rohdaten!$A$2:$GG$3500,,MATCH(C9,Rohdaten!$1:$1,))&amp;""=D9&amp;"")*(Rohdaten!$A$2:$A$3500&lt;&gt;""))</f>
        <v>#N/A</v>
      </c>
      <c r="G9" s="4" t="str">
        <f t="shared" si="0"/>
        <v/>
      </c>
    </row>
    <row r="10" spans="1:8" x14ac:dyDescent="0.25">
      <c r="C10" t="s">
        <v>168</v>
      </c>
      <c r="D10">
        <v>15</v>
      </c>
      <c r="E10" t="s">
        <v>176</v>
      </c>
      <c r="F10" s="4" t="e">
        <f>SUMPRODUCT((INDEX(Rohdaten!$A$2:$GG$3500,,MATCH(C10,Rohdaten!$1:$1,))&amp;""=D10&amp;"")*(Rohdaten!$A$2:$A$3500&lt;&gt;""))</f>
        <v>#N/A</v>
      </c>
      <c r="G10" s="4" t="str">
        <f t="shared" si="0"/>
        <v/>
      </c>
    </row>
    <row r="11" spans="1:8" x14ac:dyDescent="0.25">
      <c r="C11" t="s">
        <v>168</v>
      </c>
      <c r="D11">
        <v>16</v>
      </c>
      <c r="E11" t="s">
        <v>177</v>
      </c>
      <c r="F11" s="4" t="e">
        <f>SUMPRODUCT((INDEX(Rohdaten!$A$2:$GG$3500,,MATCH(C11,Rohdaten!$1:$1,))&amp;""=D11&amp;"")*(Rohdaten!$A$2:$A$3500&lt;&gt;""))</f>
        <v>#N/A</v>
      </c>
      <c r="G11" s="4" t="str">
        <f t="shared" si="0"/>
        <v/>
      </c>
    </row>
    <row r="12" spans="1:8" x14ac:dyDescent="0.25">
      <c r="C12" t="s">
        <v>168</v>
      </c>
      <c r="D12">
        <v>2</v>
      </c>
      <c r="E12" t="s">
        <v>178</v>
      </c>
      <c r="F12" s="4" t="e">
        <f>SUMPRODUCT((INDEX(Rohdaten!$A$2:$GG$3500,,MATCH(C12,Rohdaten!$1:$1,))&amp;""=D12&amp;"")*(Rohdaten!$A$2:$A$3500&lt;&gt;""))</f>
        <v>#N/A</v>
      </c>
      <c r="G12" s="4" t="str">
        <f t="shared" si="0"/>
        <v/>
      </c>
    </row>
    <row r="13" spans="1:8" x14ac:dyDescent="0.25">
      <c r="C13" t="s">
        <v>168</v>
      </c>
      <c r="D13">
        <v>3</v>
      </c>
      <c r="E13" t="s">
        <v>179</v>
      </c>
      <c r="F13" s="4" t="e">
        <f>SUMPRODUCT((INDEX(Rohdaten!$A$2:$GG$3500,,MATCH(C13,Rohdaten!$1:$1,))&amp;""=D13&amp;"")*(Rohdaten!$A$2:$A$3500&lt;&gt;""))</f>
        <v>#N/A</v>
      </c>
      <c r="G13" s="4" t="str">
        <f t="shared" si="0"/>
        <v/>
      </c>
    </row>
    <row r="14" spans="1:8" x14ac:dyDescent="0.25">
      <c r="C14" t="s">
        <v>168</v>
      </c>
      <c r="D14">
        <v>4</v>
      </c>
      <c r="E14" t="s">
        <v>180</v>
      </c>
      <c r="F14" s="4" t="e">
        <f>SUMPRODUCT((INDEX(Rohdaten!$A$2:$GG$3500,,MATCH(C14,Rohdaten!$1:$1,))&amp;""=D14&amp;"")*(Rohdaten!$A$2:$A$3500&lt;&gt;""))</f>
        <v>#N/A</v>
      </c>
      <c r="G14" s="4" t="str">
        <f>IF(MATCH(C14,$C:$C,0)=ROW(C14),SUM(F14:F33),"")</f>
        <v/>
      </c>
    </row>
    <row r="15" spans="1:8" x14ac:dyDescent="0.25">
      <c r="C15" t="s">
        <v>168</v>
      </c>
      <c r="D15">
        <v>5</v>
      </c>
      <c r="E15" t="s">
        <v>181</v>
      </c>
      <c r="F15" s="4" t="e">
        <f>SUMPRODUCT((INDEX(Rohdaten!$A$2:$GG$3500,,MATCH(C15,Rohdaten!$1:$1,))&amp;""=D15&amp;"")*(Rohdaten!$A$2:$A$3500&lt;&gt;""))</f>
        <v>#N/A</v>
      </c>
      <c r="G15" s="4" t="str">
        <f>IF(MATCH(C15,$C:$C,0)=ROW(C15),SUM(F15:F34),"")</f>
        <v/>
      </c>
    </row>
    <row r="16" spans="1:8" x14ac:dyDescent="0.25">
      <c r="C16" t="s">
        <v>168</v>
      </c>
      <c r="D16">
        <v>6</v>
      </c>
      <c r="E16" t="s">
        <v>182</v>
      </c>
      <c r="F16" s="4" t="e">
        <f>SUMPRODUCT((INDEX(Rohdaten!$A$2:$GG$3500,,MATCH(C16,Rohdaten!$1:$1,))&amp;""=D16&amp;"")*(Rohdaten!$A$2:$A$3500&lt;&gt;""))</f>
        <v>#N/A</v>
      </c>
      <c r="G16" s="4" t="str">
        <f>IF(MATCH(C16,$C:$C,0)=ROW(C16),SUM(F16:F35),"")</f>
        <v/>
      </c>
    </row>
    <row r="17" spans="1:8" x14ac:dyDescent="0.25">
      <c r="C17" t="s">
        <v>168</v>
      </c>
      <c r="D17">
        <v>7</v>
      </c>
      <c r="E17" t="s">
        <v>183</v>
      </c>
      <c r="F17" s="4" t="e">
        <f>SUMPRODUCT((INDEX(Rohdaten!$A$2:$GG$3500,,MATCH(C17,Rohdaten!$1:$1,))&amp;""=D17&amp;"")*(Rohdaten!$A$2:$A$3500&lt;&gt;""))</f>
        <v>#N/A</v>
      </c>
      <c r="G17" s="4" t="str">
        <f>IF(MATCH(C17,$C:$C,0)=ROW(C17),SUM(F17:F36),"")</f>
        <v/>
      </c>
    </row>
    <row r="18" spans="1:8" x14ac:dyDescent="0.25">
      <c r="C18" t="s">
        <v>168</v>
      </c>
      <c r="D18">
        <v>8</v>
      </c>
      <c r="E18" t="s">
        <v>184</v>
      </c>
      <c r="F18" s="4" t="e">
        <f>SUMPRODUCT((INDEX(Rohdaten!$A$2:$GG$3500,,MATCH(C18,Rohdaten!$1:$1,))&amp;""=D18&amp;"")*(Rohdaten!$A$2:$A$3500&lt;&gt;""))</f>
        <v>#N/A</v>
      </c>
      <c r="G18" s="4" t="str">
        <f>IF(MATCH(C18,$C:$C,0)=ROW(C18),SUM(F18:F38),"")</f>
        <v/>
      </c>
    </row>
    <row r="19" spans="1:8" x14ac:dyDescent="0.25">
      <c r="C19" t="s">
        <v>168</v>
      </c>
      <c r="D19">
        <v>9</v>
      </c>
      <c r="E19" t="s">
        <v>185</v>
      </c>
      <c r="F19" s="4" t="e">
        <f>SUMPRODUCT((INDEX(Rohdaten!$A$2:$GG$3500,,MATCH(C19,Rohdaten!$1:$1,))&amp;""=D19&amp;"")*(Rohdaten!$A$2:$A$3500&lt;&gt;""))</f>
        <v>#N/A</v>
      </c>
      <c r="G19" s="4" t="str">
        <f>IF(MATCH(C19,$C:$C,0)=ROW(C19),SUM(F19:F39),"")</f>
        <v/>
      </c>
    </row>
    <row r="20" spans="1:8" x14ac:dyDescent="0.25">
      <c r="B20" s="2" t="s">
        <v>209</v>
      </c>
      <c r="C20" t="s">
        <v>197</v>
      </c>
      <c r="E20" t="s">
        <v>48</v>
      </c>
      <c r="F20">
        <f>SUMPRODUCT((ISNUMBER(SEARCH("{"&amp;D20&amp;",",INDEX(Rohdaten!$A$2:$GG$3500,,MATCH(C20,Rohdaten!$1:$1,)))))+(ISNUMBER(SEARCH(","&amp;D20&amp;",",INDEX(Rohdaten!$A$2:$GG$3500,,MATCH(C20,Rohdaten!$1:$1,)))))*1)</f>
        <v>0</v>
      </c>
      <c r="G20" s="4">
        <f>IF(MATCH(C20,$C:$C,0)=ROW(C20),SUM(F20:F30),"")</f>
        <v>0</v>
      </c>
      <c r="H20" t="s">
        <v>300</v>
      </c>
    </row>
    <row r="21" spans="1:8" x14ac:dyDescent="0.25">
      <c r="C21" t="s">
        <v>197</v>
      </c>
      <c r="D21">
        <v>1</v>
      </c>
      <c r="E21" t="s">
        <v>188</v>
      </c>
      <c r="F21">
        <f>SUMPRODUCT((ISNUMBER(SEARCH("{"&amp;D21&amp;",",INDEX(Rohdaten!$A$2:$GG$3500,,MATCH(C21,Rohdaten!$1:$1,)))))+(ISNUMBER(SEARCH(","&amp;D21&amp;",",INDEX(Rohdaten!$A$2:$GG$3500,,MATCH(C21,Rohdaten!$1:$1,)))))*1)</f>
        <v>0</v>
      </c>
      <c r="G21" s="4" t="str">
        <f>IF(MATCH(C21,$C:$C,0)=ROW(C21),SUM(F21:F30),"")</f>
        <v/>
      </c>
    </row>
    <row r="22" spans="1:8" x14ac:dyDescent="0.25">
      <c r="C22" t="s">
        <v>197</v>
      </c>
      <c r="D22">
        <v>2</v>
      </c>
      <c r="E22" t="s">
        <v>189</v>
      </c>
      <c r="F22">
        <f>SUMPRODUCT((ISNUMBER(SEARCH("{"&amp;D22&amp;",",INDEX(Rohdaten!$A$2:$GG$3500,,MATCH(C22,Rohdaten!$1:$1,)))))+(ISNUMBER(SEARCH(","&amp;D22&amp;",",INDEX(Rohdaten!$A$2:$GG$3500,,MATCH(C22,Rohdaten!$1:$1,)))))*1)</f>
        <v>0</v>
      </c>
      <c r="G22" s="4" t="str">
        <f>IF(MATCH(C22,$C:$C,0)=ROW(C22),SUM(F22:F31),"")</f>
        <v/>
      </c>
    </row>
    <row r="23" spans="1:8" x14ac:dyDescent="0.25">
      <c r="C23" t="s">
        <v>197</v>
      </c>
      <c r="D23">
        <v>3</v>
      </c>
      <c r="E23" t="s">
        <v>190</v>
      </c>
      <c r="F23">
        <f>SUMPRODUCT((ISNUMBER(SEARCH("{"&amp;D23&amp;",",INDEX(Rohdaten!$A$2:$GG$3500,,MATCH(C23,Rohdaten!$1:$1,)))))+(ISNUMBER(SEARCH(","&amp;D23&amp;",",INDEX(Rohdaten!$A$2:$GG$3500,,MATCH(C23,Rohdaten!$1:$1,)))))*1)</f>
        <v>0</v>
      </c>
      <c r="G23" s="4" t="str">
        <f>IF(MATCH(C23,$C:$C,0)=ROW(C23),SUM(F23:F33),"")</f>
        <v/>
      </c>
    </row>
    <row r="24" spans="1:8" x14ac:dyDescent="0.25">
      <c r="C24" t="s">
        <v>197</v>
      </c>
      <c r="D24">
        <v>4</v>
      </c>
      <c r="E24" t="s">
        <v>191</v>
      </c>
      <c r="F24">
        <f>SUMPRODUCT((ISNUMBER(SEARCH("{"&amp;D24&amp;",",INDEX(Rohdaten!$A$2:$GG$3500,,MATCH(C24,Rohdaten!$1:$1,)))))+(ISNUMBER(SEARCH(","&amp;D24&amp;",",INDEX(Rohdaten!$A$2:$GG$3500,,MATCH(C24,Rohdaten!$1:$1,)))))*1)</f>
        <v>0</v>
      </c>
      <c r="G24" s="4" t="str">
        <f>IF(MATCH(C24,$C:$C,0)=ROW(C24),SUM(F24:F34),"")</f>
        <v/>
      </c>
    </row>
    <row r="25" spans="1:8" x14ac:dyDescent="0.25">
      <c r="C25" t="s">
        <v>197</v>
      </c>
      <c r="D25">
        <v>5</v>
      </c>
      <c r="E25" t="s">
        <v>192</v>
      </c>
      <c r="F25">
        <f>SUMPRODUCT((ISNUMBER(SEARCH("{"&amp;D25&amp;",",INDEX(Rohdaten!$A$2:$GG$3500,,MATCH(C25,Rohdaten!$1:$1,)))))+(ISNUMBER(SEARCH(","&amp;D25&amp;",",INDEX(Rohdaten!$A$2:$GG$3500,,MATCH(C25,Rohdaten!$1:$1,)))))*1)</f>
        <v>0</v>
      </c>
      <c r="G25" s="4" t="str">
        <f>IF(MATCH(C25,$C:$C,0)=ROW(C25),SUM(F25:F35),"")</f>
        <v/>
      </c>
    </row>
    <row r="26" spans="1:8" x14ac:dyDescent="0.25">
      <c r="C26" t="s">
        <v>197</v>
      </c>
      <c r="D26">
        <v>6</v>
      </c>
      <c r="E26" t="s">
        <v>193</v>
      </c>
      <c r="F26">
        <f>SUMPRODUCT((ISNUMBER(SEARCH("{"&amp;D26&amp;",",INDEX(Rohdaten!$A$2:$GG$3500,,MATCH(C26,Rohdaten!$1:$1,)))))+(ISNUMBER(SEARCH(","&amp;D26&amp;",",INDEX(Rohdaten!$A$2:$GG$3500,,MATCH(C26,Rohdaten!$1:$1,)))))*1)</f>
        <v>0</v>
      </c>
      <c r="G26" s="4" t="str">
        <f>IF(MATCH(C26,$C:$C,0)=ROW(C26),SUM(F26:F36),"")</f>
        <v/>
      </c>
    </row>
    <row r="27" spans="1:8" x14ac:dyDescent="0.25">
      <c r="C27" t="s">
        <v>197</v>
      </c>
      <c r="D27">
        <v>7</v>
      </c>
      <c r="E27" t="s">
        <v>194</v>
      </c>
      <c r="F27">
        <f>SUMPRODUCT((ISNUMBER(SEARCH("{"&amp;D27&amp;",",INDEX(Rohdaten!$A$2:$GG$3500,,MATCH(C27,Rohdaten!$1:$1,)))))+(ISNUMBER(SEARCH(","&amp;D27&amp;",",INDEX(Rohdaten!$A$2:$GG$3500,,MATCH(C27,Rohdaten!$1:$1,)))))*1)</f>
        <v>0</v>
      </c>
      <c r="G27" s="4" t="str">
        <f>IF(MATCH(C27,$C:$C,0)=ROW(C27),SUM(F27:F38),"")</f>
        <v/>
      </c>
    </row>
    <row r="28" spans="1:8" x14ac:dyDescent="0.25">
      <c r="C28" t="s">
        <v>197</v>
      </c>
      <c r="D28">
        <v>8</v>
      </c>
      <c r="E28" t="s">
        <v>195</v>
      </c>
      <c r="F28">
        <f>SUMPRODUCT((ISNUMBER(SEARCH("{"&amp;D28&amp;",",INDEX(Rohdaten!$A$2:$GG$3500,,MATCH(C28,Rohdaten!$1:$1,)))))+(ISNUMBER(SEARCH(","&amp;D28&amp;",",INDEX(Rohdaten!$A$2:$GG$3500,,MATCH(C28,Rohdaten!$1:$1,)))))*1)</f>
        <v>0</v>
      </c>
      <c r="G28" s="4" t="str">
        <f>IF(MATCH(C28,$C:$C,0)=ROW(C28),SUM(F28:F39),"")</f>
        <v/>
      </c>
    </row>
    <row r="29" spans="1:8" x14ac:dyDescent="0.25">
      <c r="C29" t="s">
        <v>197</v>
      </c>
      <c r="D29">
        <v>9</v>
      </c>
      <c r="E29" t="s">
        <v>196</v>
      </c>
      <c r="F29">
        <f>SUMPRODUCT((ISNUMBER(SEARCH("{"&amp;D29&amp;",",INDEX(Rohdaten!$A$2:$GG$3500,,MATCH(C29,Rohdaten!$1:$1,)))))+(ISNUMBER(SEARCH(","&amp;D29&amp;",",INDEX(Rohdaten!$A$2:$GG$3500,,MATCH(C29,Rohdaten!$1:$1,)))))*1)</f>
        <v>0</v>
      </c>
      <c r="G29" s="4" t="str">
        <f>IF(MATCH(C29,$C:$C,0)=ROW(C29),SUM(F29:F40),"")</f>
        <v/>
      </c>
    </row>
    <row r="30" spans="1:8" x14ac:dyDescent="0.25">
      <c r="A30"/>
      <c r="B30"/>
      <c r="C30" t="s">
        <v>197</v>
      </c>
      <c r="D30">
        <v>10</v>
      </c>
      <c r="E30" t="s">
        <v>164</v>
      </c>
      <c r="F30">
        <f>SUMPRODUCT((ISNUMBER(SEARCH("{"&amp;D30&amp;",",INDEX(Rohdaten!$A$2:$GG$3500,,MATCH(C30,Rohdaten!$1:$1,)))))+(ISNUMBER(SEARCH(","&amp;D30&amp;",",INDEX(Rohdaten!$A$2:$GG$3500,,MATCH(C30,Rohdaten!$1:$1,)))))*1)</f>
        <v>0</v>
      </c>
      <c r="G30" s="4" t="str">
        <f>IF(MATCH(C30,$C:$C,0)=ROW(C30),SUM(F30:F41),"")</f>
        <v/>
      </c>
    </row>
    <row r="31" spans="1:8" x14ac:dyDescent="0.25">
      <c r="A31"/>
      <c r="B31" t="s">
        <v>202</v>
      </c>
      <c r="C31" t="s">
        <v>198</v>
      </c>
      <c r="E31" t="s">
        <v>48</v>
      </c>
      <c r="F31" s="4" t="e">
        <f>SUMPRODUCT((INDEX(Rohdaten!$A$2:$GG$3500,,MATCH(C31,Rohdaten!$1:$1,))&amp;""=D31&amp;"")*(Rohdaten!$A$2:$A$3500&lt;&gt;""))</f>
        <v>#N/A</v>
      </c>
      <c r="G31" s="4" t="e">
        <f>IF(MATCH(C31,$C:$C,0)=ROW(C31),SUM(F31:F36),"")</f>
        <v>#N/A</v>
      </c>
    </row>
    <row r="32" spans="1:8" x14ac:dyDescent="0.25">
      <c r="A32"/>
      <c r="B32"/>
      <c r="C32" t="s">
        <v>198</v>
      </c>
      <c r="D32">
        <v>0</v>
      </c>
      <c r="E32" t="s">
        <v>299</v>
      </c>
      <c r="F32" s="4" t="e">
        <f>SUMPRODUCT((INDEX(Rohdaten!$A$2:$GG$3500,,MATCH(C32,Rohdaten!$1:$1,))&amp;""=D32&amp;"")*(Rohdaten!$A$2:$A$3500&lt;&gt;""))</f>
        <v>#N/A</v>
      </c>
      <c r="G32" s="4"/>
    </row>
    <row r="33" spans="1:8" x14ac:dyDescent="0.25">
      <c r="A33"/>
      <c r="C33" t="s">
        <v>198</v>
      </c>
      <c r="D33">
        <v>1</v>
      </c>
      <c r="E33" t="s">
        <v>199</v>
      </c>
      <c r="F33" s="4" t="e">
        <f>SUMPRODUCT((INDEX(Rohdaten!$A$2:$GG$3500,,MATCH(C33,Rohdaten!$1:$1,))&amp;""=D33&amp;"")*(Rohdaten!$A$2:$A$3500&lt;&gt;""))</f>
        <v>#N/A</v>
      </c>
      <c r="G33" s="4" t="str">
        <f>IF(MATCH(C33,$C:$C,0)=ROW(C33),SUM(F33:F37),"")</f>
        <v/>
      </c>
    </row>
    <row r="34" spans="1:8" x14ac:dyDescent="0.25">
      <c r="A34"/>
      <c r="B34"/>
      <c r="C34" t="s">
        <v>198</v>
      </c>
      <c r="D34">
        <v>2</v>
      </c>
      <c r="E34" t="s">
        <v>200</v>
      </c>
      <c r="F34" s="4" t="e">
        <f>SUMPRODUCT((INDEX(Rohdaten!$A$2:$GG$3500,,MATCH(C34,Rohdaten!$1:$1,))&amp;""=D34&amp;"")*(Rohdaten!$A$2:$A$3500&lt;&gt;""))</f>
        <v>#N/A</v>
      </c>
      <c r="G34" s="4" t="str">
        <f>IF(MATCH(C34,$C:$C,0)=ROW(C34),SUM(F34:F38),"")</f>
        <v/>
      </c>
    </row>
    <row r="35" spans="1:8" x14ac:dyDescent="0.25">
      <c r="A35"/>
      <c r="B35"/>
      <c r="C35" t="s">
        <v>198</v>
      </c>
      <c r="D35">
        <v>3</v>
      </c>
      <c r="E35" t="s">
        <v>201</v>
      </c>
      <c r="F35" s="4" t="e">
        <f>SUMPRODUCT((INDEX(Rohdaten!$A$2:$GG$3500,,MATCH(C35,Rohdaten!$1:$1,))&amp;""=D35&amp;"")*(Rohdaten!$A$2:$A$3500&lt;&gt;""))</f>
        <v>#N/A</v>
      </c>
      <c r="G35" s="4" t="str">
        <f>IF(MATCH(C35,$C:$C,0)=ROW(C35),SUM(F35:F39),"")</f>
        <v/>
      </c>
    </row>
    <row r="36" spans="1:8" x14ac:dyDescent="0.25">
      <c r="A36"/>
      <c r="B36"/>
      <c r="C36" t="s">
        <v>198</v>
      </c>
      <c r="D36">
        <v>4</v>
      </c>
      <c r="E36" t="s">
        <v>164</v>
      </c>
      <c r="F36" s="4" t="e">
        <f>SUMPRODUCT((INDEX(Rohdaten!$A$2:$GG$3500,,MATCH(C36,Rohdaten!$1:$1,))&amp;""=D36&amp;"")*(Rohdaten!$A$2:$A$3500&lt;&gt;""))</f>
        <v>#N/A</v>
      </c>
      <c r="G36" s="4" t="str">
        <f>IF(MATCH(C36,$C:$C,0)=ROW(C36),SUM(F36:F40),"")</f>
        <v/>
      </c>
    </row>
    <row r="37" spans="1:8" x14ac:dyDescent="0.25">
      <c r="A37"/>
      <c r="B37" t="s">
        <v>208</v>
      </c>
      <c r="C37" t="s">
        <v>203</v>
      </c>
      <c r="E37" t="s">
        <v>48</v>
      </c>
      <c r="F37" s="4" t="e">
        <f>SUMPRODUCT((INDEX(Rohdaten!$A$2:$GG$3500,,MATCH(C37,Rohdaten!$1:$1,))&amp;""=D37&amp;"")*(Rohdaten!$A$2:$A$3500&lt;&gt;""))</f>
        <v>#N/A</v>
      </c>
      <c r="G37" s="4" t="e">
        <f>IF(MATCH(C37,$C:$C,0)=ROW(C37),SUM(F37:F41),"")</f>
        <v>#N/A</v>
      </c>
    </row>
    <row r="38" spans="1:8" x14ac:dyDescent="0.25">
      <c r="A38"/>
      <c r="B38"/>
      <c r="C38" t="s">
        <v>203</v>
      </c>
      <c r="D38">
        <v>1</v>
      </c>
      <c r="E38" t="s">
        <v>204</v>
      </c>
      <c r="F38" s="4" t="e">
        <f>SUMPRODUCT((INDEX(Rohdaten!$A$2:$GG$3500,,MATCH(C38,Rohdaten!$1:$1,))&amp;""=D38&amp;"")*(Rohdaten!$A$2:$A$3500&lt;&gt;""))</f>
        <v>#N/A</v>
      </c>
      <c r="G38" s="4" t="str">
        <f>IF(MATCH(C38,$C:$C,0)=ROW(C38),SUM(F38:F43),"")</f>
        <v/>
      </c>
    </row>
    <row r="39" spans="1:8" x14ac:dyDescent="0.25">
      <c r="A39"/>
      <c r="B39"/>
      <c r="C39" t="s">
        <v>203</v>
      </c>
      <c r="D39">
        <v>2</v>
      </c>
      <c r="E39" t="s">
        <v>207</v>
      </c>
      <c r="F39" s="4" t="e">
        <f>SUMPRODUCT((INDEX(Rohdaten!$A$2:$GG$3500,,MATCH(C39,Rohdaten!$1:$1,))&amp;""=D39&amp;"")*(Rohdaten!$A$2:$A$3500&lt;&gt;""))</f>
        <v>#N/A</v>
      </c>
      <c r="G39" s="4" t="str">
        <f>IF(MATCH(C39,$C:$C,0)=ROW(C39),SUM(F39:F44),"")</f>
        <v/>
      </c>
    </row>
    <row r="40" spans="1:8" x14ac:dyDescent="0.25">
      <c r="A40"/>
      <c r="B40"/>
      <c r="C40" t="s">
        <v>203</v>
      </c>
      <c r="D40">
        <v>3</v>
      </c>
      <c r="E40" t="s">
        <v>206</v>
      </c>
      <c r="F40" s="4" t="e">
        <f>SUMPRODUCT((INDEX(Rohdaten!$A$2:$GG$3500,,MATCH(C40,Rohdaten!$1:$1,))&amp;""=D40&amp;"")*(Rohdaten!$A$2:$A$3500&lt;&gt;""))</f>
        <v>#N/A</v>
      </c>
      <c r="G40" s="4" t="str">
        <f>IF(MATCH(C40,$C:$C,0)=ROW(C40),SUM(F40:F45),"")</f>
        <v/>
      </c>
    </row>
    <row r="41" spans="1:8" x14ac:dyDescent="0.25">
      <c r="A41"/>
      <c r="B41"/>
      <c r="C41" t="s">
        <v>203</v>
      </c>
      <c r="D41">
        <v>4</v>
      </c>
      <c r="E41" t="s">
        <v>205</v>
      </c>
      <c r="F41" s="4" t="e">
        <f>SUMPRODUCT((INDEX(Rohdaten!$A$2:$GG$3500,,MATCH(C41,Rohdaten!$1:$1,))&amp;""=D41&amp;"")*(Rohdaten!$A$2:$A$3500&lt;&gt;""))</f>
        <v>#N/A</v>
      </c>
      <c r="G41" s="4" t="str">
        <f>IF(MATCH(C41,$C:$C,0)=ROW(C41),SUM(F41:F46),"")</f>
        <v/>
      </c>
    </row>
    <row r="42" spans="1:8" x14ac:dyDescent="0.25">
      <c r="A42"/>
      <c r="B42" t="s">
        <v>210</v>
      </c>
      <c r="C42" t="s">
        <v>211</v>
      </c>
      <c r="E42" t="s">
        <v>48</v>
      </c>
      <c r="F42" s="4" t="e">
        <f>SUMPRODUCT((INDEX(Rohdaten!$A$2:$GG$3500,,MATCH(C42,Rohdaten!$1:$1,))&amp;""=D42&amp;"")*(Rohdaten!$A$2:$A$3500&lt;&gt;""))</f>
        <v>#N/A</v>
      </c>
      <c r="G42" s="4" t="e">
        <f>IF(MATCH(C42,$C:$C,0)=ROW(C42),SUM(F42:F47),"")</f>
        <v>#N/A</v>
      </c>
    </row>
    <row r="43" spans="1:8" x14ac:dyDescent="0.25">
      <c r="A43"/>
      <c r="B43"/>
      <c r="C43" t="s">
        <v>211</v>
      </c>
      <c r="D43">
        <v>1</v>
      </c>
      <c r="E43" t="s">
        <v>212</v>
      </c>
      <c r="F43" s="4" t="e">
        <f>SUMPRODUCT((INDEX(Rohdaten!$A$2:$GG$3500,,MATCH(C43,Rohdaten!$1:$1,))&amp;""=D43&amp;"")*(Rohdaten!$A$2:$A$3500&lt;&gt;""))</f>
        <v>#N/A</v>
      </c>
      <c r="G43" s="4" t="str">
        <f>IF(MATCH(C43,$C:$C,0)=ROW(C43),SUM(F43:F47),"")</f>
        <v/>
      </c>
    </row>
    <row r="44" spans="1:8" x14ac:dyDescent="0.25">
      <c r="A44"/>
      <c r="B44"/>
      <c r="C44" t="s">
        <v>211</v>
      </c>
      <c r="D44">
        <v>2</v>
      </c>
      <c r="E44" t="s">
        <v>213</v>
      </c>
      <c r="F44" s="4" t="e">
        <f>SUMPRODUCT((INDEX(Rohdaten!$A$2:$GG$3500,,MATCH(C44,Rohdaten!$1:$1,))&amp;""=D44&amp;"")*(Rohdaten!$A$2:$A$3500&lt;&gt;""))</f>
        <v>#N/A</v>
      </c>
      <c r="G44" s="4" t="str">
        <f>IF(MATCH(C44,$C:$C,0)=ROW(C44),SUM(F44:F47),"")</f>
        <v/>
      </c>
    </row>
    <row r="45" spans="1:8" x14ac:dyDescent="0.25">
      <c r="A45"/>
      <c r="B45"/>
      <c r="C45" t="s">
        <v>211</v>
      </c>
      <c r="D45">
        <v>3</v>
      </c>
      <c r="E45" t="s">
        <v>214</v>
      </c>
      <c r="F45" s="4" t="e">
        <f>SUMPRODUCT((INDEX(Rohdaten!$A$2:$GG$3500,,MATCH(C45,Rohdaten!$1:$1,))&amp;""=D45&amp;"")*(Rohdaten!$A$2:$A$3500&lt;&gt;""))</f>
        <v>#N/A</v>
      </c>
      <c r="G45" s="4" t="str">
        <f>IF(MATCH(C45,$C:$C,0)=ROW(C45),SUM(F45:F49),"")</f>
        <v/>
      </c>
    </row>
    <row r="46" spans="1:8" x14ac:dyDescent="0.25">
      <c r="A46"/>
      <c r="B46"/>
      <c r="C46" t="s">
        <v>211</v>
      </c>
      <c r="D46">
        <v>4</v>
      </c>
      <c r="E46" t="s">
        <v>215</v>
      </c>
      <c r="F46" s="4" t="e">
        <f>SUMPRODUCT((INDEX(Rohdaten!$A$2:$GG$3500,,MATCH(C46,Rohdaten!$1:$1,))&amp;""=D46&amp;"")*(Rohdaten!$A$2:$A$3500&lt;&gt;""))</f>
        <v>#N/A</v>
      </c>
      <c r="G46" s="4" t="str">
        <f>IF(MATCH(C46,$C:$C,0)=ROW(C46),SUM(F46:F50),"")</f>
        <v/>
      </c>
    </row>
    <row r="47" spans="1:8" x14ac:dyDescent="0.25">
      <c r="A47"/>
      <c r="B47"/>
      <c r="C47" t="s">
        <v>211</v>
      </c>
      <c r="D47">
        <v>5</v>
      </c>
      <c r="E47" t="s">
        <v>216</v>
      </c>
      <c r="F47" s="4" t="e">
        <f>SUMPRODUCT((INDEX(Rohdaten!$A$2:$GG$3500,,MATCH(C47,Rohdaten!$1:$1,))&amp;""=D47&amp;"")*(Rohdaten!$A$2:$A$3500&lt;&gt;""))</f>
        <v>#N/A</v>
      </c>
      <c r="G47" s="4" t="str">
        <f>IF(MATCH(C47,$C:$C,0)=ROW(C47),SUM(F47:F52),"")</f>
        <v/>
      </c>
    </row>
    <row r="48" spans="1:8" x14ac:dyDescent="0.25">
      <c r="A48"/>
      <c r="B48" t="s">
        <v>217</v>
      </c>
      <c r="C48" s="42" t="s">
        <v>218</v>
      </c>
      <c r="F48" t="e">
        <f>SUM(F50:F62)</f>
        <v>#N/A</v>
      </c>
      <c r="G48" s="4"/>
      <c r="H48" t="s">
        <v>369</v>
      </c>
    </row>
    <row r="49" spans="1:7" x14ac:dyDescent="0.25">
      <c r="A49"/>
      <c r="B49"/>
      <c r="C49" s="42" t="s">
        <v>219</v>
      </c>
      <c r="F49" t="e">
        <f>SUM(F65:F74)</f>
        <v>#N/A</v>
      </c>
      <c r="G49" s="4"/>
    </row>
    <row r="50" spans="1:7" x14ac:dyDescent="0.25">
      <c r="A50"/>
      <c r="B50" t="s">
        <v>218</v>
      </c>
      <c r="C50" t="s">
        <v>233</v>
      </c>
      <c r="E50" t="s">
        <v>48</v>
      </c>
      <c r="F50" s="4" t="e">
        <f>SUMPRODUCT((INDEX(Rohdaten!$A$2:$GG$3500,,MATCH(C50,Rohdaten!$1:$1,))&amp;""=D50&amp;"")*(Rohdaten!$A$2:$A$3500&lt;&gt;""))</f>
        <v>#N/A</v>
      </c>
      <c r="G50" s="4" t="e">
        <f>IF(MATCH(C50,$C:$C,0)=ROW(C50),SUM(F50:F63),"")</f>
        <v>#N/A</v>
      </c>
    </row>
    <row r="51" spans="1:7" x14ac:dyDescent="0.25">
      <c r="A51"/>
      <c r="B51"/>
      <c r="C51" t="s">
        <v>233</v>
      </c>
      <c r="D51">
        <v>1</v>
      </c>
      <c r="E51" t="s">
        <v>220</v>
      </c>
      <c r="F51" s="4" t="e">
        <f>SUMPRODUCT((INDEX(Rohdaten!$A$2:$GG$3500,,MATCH(C51,Rohdaten!$1:$1,))&amp;""=D51&amp;"")*(Rohdaten!$A$2:$A$3500&lt;&gt;""))</f>
        <v>#N/A</v>
      </c>
      <c r="G51" s="4"/>
    </row>
    <row r="52" spans="1:7" x14ac:dyDescent="0.25">
      <c r="A52"/>
      <c r="B52"/>
      <c r="C52" t="s">
        <v>233</v>
      </c>
      <c r="D52">
        <v>2</v>
      </c>
      <c r="E52" t="s">
        <v>232</v>
      </c>
      <c r="F52" s="4" t="e">
        <f>SUMPRODUCT((INDEX(Rohdaten!$A$2:$GG$3500,,MATCH(C52,Rohdaten!$1:$1,))&amp;""=D52&amp;"")*(Rohdaten!$A$2:$A$3500&lt;&gt;""))</f>
        <v>#N/A</v>
      </c>
      <c r="G52" s="4" t="str">
        <f t="shared" ref="G52:G61" si="1">IF(MATCH(C52,$C:$C,0)=ROW(C52),SUM(F52:F65),"")</f>
        <v/>
      </c>
    </row>
    <row r="53" spans="1:7" x14ac:dyDescent="0.25">
      <c r="A53"/>
      <c r="B53"/>
      <c r="C53" t="s">
        <v>233</v>
      </c>
      <c r="D53">
        <v>3</v>
      </c>
      <c r="E53" t="s">
        <v>231</v>
      </c>
      <c r="F53" s="4" t="e">
        <f>SUMPRODUCT((INDEX(Rohdaten!$A$2:$GG$3500,,MATCH(C53,Rohdaten!$1:$1,))&amp;""=D53&amp;"")*(Rohdaten!$A$2:$A$3500&lt;&gt;""))</f>
        <v>#N/A</v>
      </c>
      <c r="G53" s="4" t="str">
        <f t="shared" si="1"/>
        <v/>
      </c>
    </row>
    <row r="54" spans="1:7" x14ac:dyDescent="0.25">
      <c r="A54"/>
      <c r="B54"/>
      <c r="C54" t="s">
        <v>233</v>
      </c>
      <c r="D54">
        <v>4</v>
      </c>
      <c r="E54" t="s">
        <v>230</v>
      </c>
      <c r="F54" s="4" t="e">
        <f>SUMPRODUCT((INDEX(Rohdaten!$A$2:$GG$3500,,MATCH(C54,Rohdaten!$1:$1,))&amp;""=D54&amp;"")*(Rohdaten!$A$2:$A$3500&lt;&gt;""))</f>
        <v>#N/A</v>
      </c>
      <c r="G54" s="4" t="str">
        <f t="shared" si="1"/>
        <v/>
      </c>
    </row>
    <row r="55" spans="1:7" x14ac:dyDescent="0.25">
      <c r="A55"/>
      <c r="B55"/>
      <c r="C55" t="s">
        <v>233</v>
      </c>
      <c r="D55">
        <v>5</v>
      </c>
      <c r="E55" t="s">
        <v>229</v>
      </c>
      <c r="F55" s="4" t="e">
        <f>SUMPRODUCT((INDEX(Rohdaten!$A$2:$GG$3500,,MATCH(C55,Rohdaten!$1:$1,))&amp;""=D55&amp;"")*(Rohdaten!$A$2:$A$3500&lt;&gt;""))</f>
        <v>#N/A</v>
      </c>
      <c r="G55" s="4" t="str">
        <f t="shared" si="1"/>
        <v/>
      </c>
    </row>
    <row r="56" spans="1:7" x14ac:dyDescent="0.25">
      <c r="A56"/>
      <c r="B56"/>
      <c r="C56" t="s">
        <v>233</v>
      </c>
      <c r="D56">
        <v>6</v>
      </c>
      <c r="E56" t="s">
        <v>228</v>
      </c>
      <c r="F56" s="4" t="e">
        <f>SUMPRODUCT((INDEX(Rohdaten!$A$2:$GG$3500,,MATCH(C56,Rohdaten!$1:$1,))&amp;""=D56&amp;"")*(Rohdaten!$A$2:$A$3500&lt;&gt;""))</f>
        <v>#N/A</v>
      </c>
      <c r="G56" s="4" t="str">
        <f t="shared" si="1"/>
        <v/>
      </c>
    </row>
    <row r="57" spans="1:7" x14ac:dyDescent="0.25">
      <c r="A57"/>
      <c r="B57"/>
      <c r="C57" t="s">
        <v>233</v>
      </c>
      <c r="D57">
        <v>7</v>
      </c>
      <c r="E57" t="s">
        <v>227</v>
      </c>
      <c r="F57" s="4" t="e">
        <f>SUMPRODUCT((INDEX(Rohdaten!$A$2:$GG$3500,,MATCH(C57,Rohdaten!$1:$1,))&amp;""=D57&amp;"")*(Rohdaten!$A$2:$A$3500&lt;&gt;""))</f>
        <v>#N/A</v>
      </c>
      <c r="G57" s="4" t="str">
        <f t="shared" si="1"/>
        <v/>
      </c>
    </row>
    <row r="58" spans="1:7" x14ac:dyDescent="0.25">
      <c r="A58"/>
      <c r="B58"/>
      <c r="C58" t="s">
        <v>233</v>
      </c>
      <c r="D58">
        <v>8</v>
      </c>
      <c r="E58" t="s">
        <v>226</v>
      </c>
      <c r="F58" s="4" t="e">
        <f>SUMPRODUCT((INDEX(Rohdaten!$A$2:$GG$3500,,MATCH(C58,Rohdaten!$1:$1,))&amp;""=D58&amp;"")*(Rohdaten!$A$2:$A$3500&lt;&gt;""))</f>
        <v>#N/A</v>
      </c>
      <c r="G58" s="4" t="str">
        <f t="shared" si="1"/>
        <v/>
      </c>
    </row>
    <row r="59" spans="1:7" x14ac:dyDescent="0.25">
      <c r="A59"/>
      <c r="B59"/>
      <c r="C59" t="s">
        <v>233</v>
      </c>
      <c r="D59">
        <v>9</v>
      </c>
      <c r="E59" t="s">
        <v>221</v>
      </c>
      <c r="F59" s="4" t="e">
        <f>SUMPRODUCT((INDEX(Rohdaten!$A$2:$GG$3500,,MATCH(C59,Rohdaten!$1:$1,))&amp;""=D59&amp;"")*(Rohdaten!$A$2:$A$3500&lt;&gt;""))</f>
        <v>#N/A</v>
      </c>
      <c r="G59" s="4" t="str">
        <f t="shared" si="1"/>
        <v/>
      </c>
    </row>
    <row r="60" spans="1:7" x14ac:dyDescent="0.25">
      <c r="A60"/>
      <c r="B60"/>
      <c r="C60" t="s">
        <v>233</v>
      </c>
      <c r="D60">
        <v>10</v>
      </c>
      <c r="E60" t="s">
        <v>222</v>
      </c>
      <c r="F60" s="4" t="e">
        <f>SUMPRODUCT((INDEX(Rohdaten!$A$2:$GG$3500,,MATCH(C60,Rohdaten!$1:$1,))&amp;""=D60&amp;"")*(Rohdaten!$A$2:$A$3500&lt;&gt;""))</f>
        <v>#N/A</v>
      </c>
      <c r="G60" s="4" t="str">
        <f t="shared" si="1"/>
        <v/>
      </c>
    </row>
    <row r="61" spans="1:7" x14ac:dyDescent="0.25">
      <c r="A61"/>
      <c r="B61"/>
      <c r="C61" t="s">
        <v>233</v>
      </c>
      <c r="D61">
        <v>11</v>
      </c>
      <c r="E61" t="s">
        <v>225</v>
      </c>
      <c r="F61" s="4" t="e">
        <f>SUMPRODUCT((INDEX(Rohdaten!$A$2:$GG$3500,,MATCH(C61,Rohdaten!$1:$1,))&amp;""=D61&amp;"")*(Rohdaten!$A$2:$A$3500&lt;&gt;""))</f>
        <v>#N/A</v>
      </c>
      <c r="G61" s="4" t="str">
        <f t="shared" si="1"/>
        <v/>
      </c>
    </row>
    <row r="62" spans="1:7" x14ac:dyDescent="0.25">
      <c r="A62"/>
      <c r="B62"/>
      <c r="C62" t="s">
        <v>233</v>
      </c>
      <c r="D62">
        <v>12</v>
      </c>
      <c r="E62" t="s">
        <v>224</v>
      </c>
      <c r="F62" s="4" t="e">
        <f>SUMPRODUCT((INDEX(Rohdaten!$A$2:$GG$3500,,MATCH(C62,Rohdaten!$1:$1,))&amp;""=D62&amp;"")*(Rohdaten!$A$2:$A$3500&lt;&gt;""))</f>
        <v>#N/A</v>
      </c>
      <c r="G62" s="4" t="str">
        <f>IF(MATCH(C62,$C:$C,0)=ROW(C62),SUM(F62:F77),"")</f>
        <v/>
      </c>
    </row>
    <row r="63" spans="1:7" x14ac:dyDescent="0.25">
      <c r="A63"/>
      <c r="B63"/>
      <c r="C63" t="s">
        <v>233</v>
      </c>
      <c r="D63">
        <v>13</v>
      </c>
      <c r="E63" t="s">
        <v>223</v>
      </c>
      <c r="F63" s="4" t="e">
        <f>SUMPRODUCT((INDEX(Rohdaten!$A$2:$GG$3500,,MATCH(C63,Rohdaten!$1:$1,))&amp;""=D63&amp;"")*(Rohdaten!$A$2:$A$3500&lt;&gt;""))</f>
        <v>#N/A</v>
      </c>
      <c r="G63" s="4" t="str">
        <f>IF(MATCH(C63,$C:$C,0)=ROW(C63),SUM(F63:F78),"")</f>
        <v/>
      </c>
    </row>
    <row r="64" spans="1:7" x14ac:dyDescent="0.25">
      <c r="A64"/>
      <c r="B64" s="43" t="s">
        <v>219</v>
      </c>
      <c r="C64" t="s">
        <v>234</v>
      </c>
      <c r="E64" t="s">
        <v>48</v>
      </c>
      <c r="F64" s="4" t="e">
        <f>SUMPRODUCT((INDEX(Rohdaten!$A$2:$GG$3500,,MATCH(C64,Rohdaten!$1:$1,))&amp;""=D64&amp;"")*(Rohdaten!$A$2:$A$3500&lt;&gt;""))</f>
        <v>#N/A</v>
      </c>
      <c r="G64" s="4" t="e">
        <f>IF(MATCH(C64,$C:$C,0)=ROW(C64),SUM(F64:F75),"")</f>
        <v>#N/A</v>
      </c>
    </row>
    <row r="65" spans="1:7" x14ac:dyDescent="0.25">
      <c r="A65"/>
      <c r="C65" t="s">
        <v>234</v>
      </c>
      <c r="D65">
        <v>1</v>
      </c>
      <c r="E65" t="s">
        <v>236</v>
      </c>
      <c r="F65" s="4" t="e">
        <f>SUMPRODUCT((INDEX(Rohdaten!$A$2:$GG$3500,,MATCH(C65,Rohdaten!$1:$1,))&amp;""=D65&amp;"")*(Rohdaten!$A$2:$A$3500&lt;&gt;""))</f>
        <v>#N/A</v>
      </c>
      <c r="G65" s="4" t="str">
        <f t="shared" ref="G65:G74" si="2">IF(MATCH(C65,$C:$C,0)=ROW(C65),SUM(F65:F79),"")</f>
        <v/>
      </c>
    </row>
    <row r="66" spans="1:7" x14ac:dyDescent="0.25">
      <c r="A66"/>
      <c r="B66"/>
      <c r="C66" t="s">
        <v>234</v>
      </c>
      <c r="D66">
        <v>2</v>
      </c>
      <c r="E66" t="s">
        <v>235</v>
      </c>
      <c r="F66" s="4" t="e">
        <f>SUMPRODUCT((INDEX(Rohdaten!$A$2:$GG$3500,,MATCH(C66,Rohdaten!$1:$1,))&amp;""=D66&amp;"")*(Rohdaten!$A$2:$A$3500&lt;&gt;""))</f>
        <v>#N/A</v>
      </c>
      <c r="G66" s="4" t="str">
        <f t="shared" si="2"/>
        <v/>
      </c>
    </row>
    <row r="67" spans="1:7" x14ac:dyDescent="0.25">
      <c r="A67"/>
      <c r="B67"/>
      <c r="C67" t="s">
        <v>234</v>
      </c>
      <c r="D67">
        <v>3</v>
      </c>
      <c r="E67" t="s">
        <v>242</v>
      </c>
      <c r="F67" s="4" t="e">
        <f>SUMPRODUCT((INDEX(Rohdaten!$A$2:$GG$3500,,MATCH(C67,Rohdaten!$1:$1,))&amp;""=D67&amp;"")*(Rohdaten!$A$2:$A$3500&lt;&gt;""))</f>
        <v>#N/A</v>
      </c>
      <c r="G67" s="4" t="str">
        <f t="shared" si="2"/>
        <v/>
      </c>
    </row>
    <row r="68" spans="1:7" x14ac:dyDescent="0.25">
      <c r="A68"/>
      <c r="B68"/>
      <c r="C68" t="s">
        <v>234</v>
      </c>
      <c r="D68">
        <v>4</v>
      </c>
      <c r="E68" t="s">
        <v>241</v>
      </c>
      <c r="F68" s="4" t="e">
        <f>SUMPRODUCT((INDEX(Rohdaten!$A$2:$GG$3500,,MATCH(C68,Rohdaten!$1:$1,))&amp;""=D68&amp;"")*(Rohdaten!$A$2:$A$3500&lt;&gt;""))</f>
        <v>#N/A</v>
      </c>
      <c r="G68" s="4" t="str">
        <f t="shared" si="2"/>
        <v/>
      </c>
    </row>
    <row r="69" spans="1:7" x14ac:dyDescent="0.25">
      <c r="A69"/>
      <c r="B69"/>
      <c r="C69" t="s">
        <v>234</v>
      </c>
      <c r="D69">
        <v>5</v>
      </c>
      <c r="E69" t="s">
        <v>240</v>
      </c>
      <c r="F69" s="4" t="e">
        <f>SUMPRODUCT((INDEX(Rohdaten!$A$2:$GG$3500,,MATCH(C69,Rohdaten!$1:$1,))&amp;""=D69&amp;"")*(Rohdaten!$A$2:$A$3500&lt;&gt;""))</f>
        <v>#N/A</v>
      </c>
      <c r="G69" s="4" t="str">
        <f t="shared" si="2"/>
        <v/>
      </c>
    </row>
    <row r="70" spans="1:7" x14ac:dyDescent="0.25">
      <c r="A70"/>
      <c r="B70"/>
      <c r="C70" t="s">
        <v>234</v>
      </c>
      <c r="D70">
        <v>6</v>
      </c>
      <c r="E70" t="s">
        <v>239</v>
      </c>
      <c r="F70" s="4" t="e">
        <f>SUMPRODUCT((INDEX(Rohdaten!$A$2:$GG$3500,,MATCH(C70,Rohdaten!$1:$1,))&amp;""=D70&amp;"")*(Rohdaten!$A$2:$A$3500&lt;&gt;""))</f>
        <v>#N/A</v>
      </c>
      <c r="G70" s="4" t="str">
        <f t="shared" si="2"/>
        <v/>
      </c>
    </row>
    <row r="71" spans="1:7" x14ac:dyDescent="0.25">
      <c r="A71"/>
      <c r="B71"/>
      <c r="C71" t="s">
        <v>234</v>
      </c>
      <c r="D71">
        <v>7</v>
      </c>
      <c r="E71" t="s">
        <v>238</v>
      </c>
      <c r="F71" s="4" t="e">
        <f>SUMPRODUCT((INDEX(Rohdaten!$A$2:$GG$3500,,MATCH(C71,Rohdaten!$1:$1,))&amp;""=D71&amp;"")*(Rohdaten!$A$2:$A$3500&lt;&gt;""))</f>
        <v>#N/A</v>
      </c>
      <c r="G71" s="4" t="str">
        <f t="shared" si="2"/>
        <v/>
      </c>
    </row>
    <row r="72" spans="1:7" x14ac:dyDescent="0.25">
      <c r="A72"/>
      <c r="B72"/>
      <c r="C72" t="s">
        <v>234</v>
      </c>
      <c r="D72">
        <v>8</v>
      </c>
      <c r="E72" t="s">
        <v>237</v>
      </c>
      <c r="F72" s="4" t="e">
        <f>SUMPRODUCT((INDEX(Rohdaten!$A$2:$GG$3500,,MATCH(C72,Rohdaten!$1:$1,))&amp;""=D72&amp;"")*(Rohdaten!$A$2:$A$3500&lt;&gt;""))</f>
        <v>#N/A</v>
      </c>
      <c r="G72" s="4" t="str">
        <f t="shared" si="2"/>
        <v/>
      </c>
    </row>
    <row r="73" spans="1:7" x14ac:dyDescent="0.25">
      <c r="A73"/>
      <c r="B73"/>
      <c r="C73" t="s">
        <v>234</v>
      </c>
      <c r="D73">
        <v>9</v>
      </c>
      <c r="E73" t="s">
        <v>370</v>
      </c>
      <c r="F73" s="4" t="e">
        <f>SUMPRODUCT((INDEX(Rohdaten!$A$2:$GG$3500,,MATCH(C73,Rohdaten!$1:$1,))&amp;""=D73&amp;"")*(Rohdaten!$A$2:$A$3500&lt;&gt;""))</f>
        <v>#N/A</v>
      </c>
      <c r="G73" s="4" t="str">
        <f t="shared" si="2"/>
        <v/>
      </c>
    </row>
    <row r="74" spans="1:7" x14ac:dyDescent="0.25">
      <c r="A74"/>
      <c r="B74"/>
      <c r="C74" t="s">
        <v>234</v>
      </c>
      <c r="D74">
        <v>10</v>
      </c>
      <c r="E74" t="s">
        <v>243</v>
      </c>
      <c r="F74" s="4" t="e">
        <f>SUMPRODUCT((INDEX(Rohdaten!$A$2:$GG$3500,,MATCH(C74,Rohdaten!$1:$1,))&amp;""=D74&amp;"")*(Rohdaten!$A$2:$A$3500&lt;&gt;""))</f>
        <v>#N/A</v>
      </c>
      <c r="G74" s="4" t="str">
        <f t="shared" si="2"/>
        <v/>
      </c>
    </row>
    <row r="75" spans="1:7" x14ac:dyDescent="0.25">
      <c r="A75"/>
      <c r="B75"/>
      <c r="C75" t="s">
        <v>234</v>
      </c>
      <c r="D75">
        <v>11</v>
      </c>
      <c r="E75" t="s">
        <v>223</v>
      </c>
      <c r="F75" s="4" t="e">
        <f>SUMPRODUCT((INDEX(Rohdaten!$A$2:$GG$3500,,MATCH(C75,Rohdaten!$1:$1,))&amp;""=D75&amp;"")*(Rohdaten!$A$2:$A$3500&lt;&gt;""))</f>
        <v>#N/A</v>
      </c>
      <c r="G75" s="4"/>
    </row>
    <row r="76" spans="1:7" x14ac:dyDescent="0.25">
      <c r="A76"/>
      <c r="B76"/>
      <c r="F76" s="4"/>
      <c r="G76" s="4"/>
    </row>
    <row r="77" spans="1:7" x14ac:dyDescent="0.25">
      <c r="B77" s="2" t="s">
        <v>297</v>
      </c>
      <c r="C77" t="s">
        <v>298</v>
      </c>
      <c r="D77">
        <v>1</v>
      </c>
      <c r="E77" t="s">
        <v>301</v>
      </c>
      <c r="F77" s="47">
        <f>SUMPRODUCT((ISNUMBER(SEARCH("{"&amp;D77&amp;",",INDEX(Rohdaten!$A$2:$GG$3500,,MATCH(C77,Rohdaten!$1:$1,)))))+(ISNUMBER(SEARCH(","&amp;D77&amp;",",INDEX(Rohdaten!$A$2:$GG$3500,,MATCH(C77,Rohdaten!$1:$1,)))))*1)</f>
        <v>0</v>
      </c>
      <c r="G77" s="4">
        <f t="shared" ref="G77:G87" si="3">IF(MATCH(C77,$C:$C,0)=ROW(C77),SUM(F77:F89),"")</f>
        <v>0</v>
      </c>
    </row>
    <row r="78" spans="1:7" x14ac:dyDescent="0.25">
      <c r="C78" t="s">
        <v>298</v>
      </c>
      <c r="D78">
        <v>10</v>
      </c>
      <c r="E78" t="s">
        <v>333</v>
      </c>
      <c r="F78" s="47">
        <f>SUMPRODUCT((ISNUMBER(SEARCH("{"&amp;D78&amp;",",INDEX(Rohdaten!$A$2:$GG$3500,,MATCH(C78,Rohdaten!$1:$1,)))))+(ISNUMBER(SEARCH(","&amp;D78&amp;",",INDEX(Rohdaten!$A$2:$GG$3500,,MATCH(C78,Rohdaten!$1:$1,)))))*1)</f>
        <v>0</v>
      </c>
      <c r="G78" s="4" t="str">
        <f t="shared" si="3"/>
        <v/>
      </c>
    </row>
    <row r="79" spans="1:7" x14ac:dyDescent="0.25">
      <c r="C79" t="s">
        <v>298</v>
      </c>
      <c r="D79">
        <v>11</v>
      </c>
      <c r="E79" t="s">
        <v>334</v>
      </c>
      <c r="F79" s="47">
        <f>SUMPRODUCT((ISNUMBER(SEARCH("{"&amp;D79&amp;",",INDEX(Rohdaten!$A$2:$GG$3500,,MATCH(C79,Rohdaten!$1:$1,)))))+(ISNUMBER(SEARCH(","&amp;D79&amp;",",INDEX(Rohdaten!$A$2:$GG$3500,,MATCH(C79,Rohdaten!$1:$1,)))))*1)</f>
        <v>0</v>
      </c>
      <c r="G79" s="4" t="str">
        <f t="shared" si="3"/>
        <v/>
      </c>
    </row>
    <row r="80" spans="1:7" x14ac:dyDescent="0.25">
      <c r="C80" t="s">
        <v>298</v>
      </c>
      <c r="D80">
        <v>12</v>
      </c>
      <c r="E80" t="s">
        <v>335</v>
      </c>
      <c r="F80" s="47">
        <f>SUMPRODUCT((ISNUMBER(SEARCH("{"&amp;D80&amp;",",INDEX(Rohdaten!$A$2:$GG$3500,,MATCH(C80,Rohdaten!$1:$1,)))))+(ISNUMBER(SEARCH(","&amp;D80&amp;",",INDEX(Rohdaten!$A$2:$GG$3500,,MATCH(C80,Rohdaten!$1:$1,)))))*1)</f>
        <v>0</v>
      </c>
      <c r="G80" s="4" t="str">
        <f t="shared" si="3"/>
        <v/>
      </c>
    </row>
    <row r="81" spans="2:7" x14ac:dyDescent="0.25">
      <c r="C81" t="s">
        <v>298</v>
      </c>
      <c r="D81">
        <v>13</v>
      </c>
      <c r="E81" t="s">
        <v>164</v>
      </c>
      <c r="F81" s="47">
        <f>SUMPRODUCT((ISNUMBER(SEARCH("{"&amp;D81&amp;",",INDEX(Rohdaten!$A$2:$GG$3500,,MATCH(C81,Rohdaten!$1:$1,)))))+(ISNUMBER(SEARCH(","&amp;D81&amp;",",INDEX(Rohdaten!$A$2:$GG$3500,,MATCH(C81,Rohdaten!$1:$1,)))))*1)</f>
        <v>0</v>
      </c>
      <c r="G81" s="4" t="str">
        <f t="shared" si="3"/>
        <v/>
      </c>
    </row>
    <row r="82" spans="2:7" x14ac:dyDescent="0.25">
      <c r="C82" t="s">
        <v>298</v>
      </c>
      <c r="D82">
        <v>2</v>
      </c>
      <c r="E82" t="s">
        <v>336</v>
      </c>
      <c r="F82" s="47">
        <f>SUMPRODUCT((ISNUMBER(SEARCH("{"&amp;D82&amp;",",INDEX(Rohdaten!$A$2:$GG$3500,,MATCH(C82,Rohdaten!$1:$1,)))))+(ISNUMBER(SEARCH(","&amp;D82&amp;",",INDEX(Rohdaten!$A$2:$GG$3500,,MATCH(C82,Rohdaten!$1:$1,)))))*1)</f>
        <v>0</v>
      </c>
      <c r="G82" s="4" t="str">
        <f t="shared" si="3"/>
        <v/>
      </c>
    </row>
    <row r="83" spans="2:7" x14ac:dyDescent="0.25">
      <c r="C83" t="s">
        <v>298</v>
      </c>
      <c r="D83">
        <v>3</v>
      </c>
      <c r="E83" t="s">
        <v>337</v>
      </c>
      <c r="F83" s="47">
        <f>SUMPRODUCT((ISNUMBER(SEARCH("{"&amp;D83&amp;",",INDEX(Rohdaten!$A$2:$GG$3500,,MATCH(C83,Rohdaten!$1:$1,)))))+(ISNUMBER(SEARCH(","&amp;D83&amp;",",INDEX(Rohdaten!$A$2:$GG$3500,,MATCH(C83,Rohdaten!$1:$1,)))))*1)</f>
        <v>0</v>
      </c>
      <c r="G83" s="4" t="str">
        <f t="shared" si="3"/>
        <v/>
      </c>
    </row>
    <row r="84" spans="2:7" x14ac:dyDescent="0.25">
      <c r="C84" t="s">
        <v>298</v>
      </c>
      <c r="D84">
        <v>4</v>
      </c>
      <c r="E84" t="s">
        <v>338</v>
      </c>
      <c r="F84" s="47">
        <f>SUMPRODUCT((ISNUMBER(SEARCH("{"&amp;D84&amp;",",INDEX(Rohdaten!$A$2:$GG$3500,,MATCH(C84,Rohdaten!$1:$1,)))))+(ISNUMBER(SEARCH(","&amp;D84&amp;",",INDEX(Rohdaten!$A$2:$GG$3500,,MATCH(C84,Rohdaten!$1:$1,)))))*1)</f>
        <v>0</v>
      </c>
      <c r="G84" s="4" t="str">
        <f t="shared" si="3"/>
        <v/>
      </c>
    </row>
    <row r="85" spans="2:7" x14ac:dyDescent="0.25">
      <c r="C85" t="s">
        <v>298</v>
      </c>
      <c r="D85">
        <v>5</v>
      </c>
      <c r="E85" t="s">
        <v>339</v>
      </c>
      <c r="F85" s="47">
        <f>SUMPRODUCT((ISNUMBER(SEARCH("{"&amp;D85&amp;",",INDEX(Rohdaten!$A$2:$GG$3500,,MATCH(C85,Rohdaten!$1:$1,)))))+(ISNUMBER(SEARCH(","&amp;D85&amp;",",INDEX(Rohdaten!$A$2:$GG$3500,,MATCH(C85,Rohdaten!$1:$1,)))))*1)</f>
        <v>0</v>
      </c>
      <c r="G85" s="4" t="str">
        <f t="shared" si="3"/>
        <v/>
      </c>
    </row>
    <row r="86" spans="2:7" x14ac:dyDescent="0.25">
      <c r="C86" t="s">
        <v>298</v>
      </c>
      <c r="D86">
        <v>6</v>
      </c>
      <c r="E86" t="s">
        <v>340</v>
      </c>
      <c r="F86" s="47">
        <f>SUMPRODUCT((ISNUMBER(SEARCH("{"&amp;D86&amp;",",INDEX(Rohdaten!$A$2:$GG$3500,,MATCH(C86,Rohdaten!$1:$1,)))))+(ISNUMBER(SEARCH(","&amp;D86&amp;",",INDEX(Rohdaten!$A$2:$GG$3500,,MATCH(C86,Rohdaten!$1:$1,)))))*1)</f>
        <v>0</v>
      </c>
      <c r="G86" s="4" t="str">
        <f t="shared" si="3"/>
        <v/>
      </c>
    </row>
    <row r="87" spans="2:7" x14ac:dyDescent="0.25">
      <c r="C87" t="s">
        <v>298</v>
      </c>
      <c r="D87">
        <v>7</v>
      </c>
      <c r="E87" t="s">
        <v>341</v>
      </c>
      <c r="F87" s="47">
        <f>SUMPRODUCT((ISNUMBER(SEARCH("{"&amp;D87&amp;",",INDEX(Rohdaten!$A$2:$GG$3500,,MATCH(C87,Rohdaten!$1:$1,)))))+(ISNUMBER(SEARCH(","&amp;D87&amp;",",INDEX(Rohdaten!$A$2:$GG$3500,,MATCH(C87,Rohdaten!$1:$1,)))))*1)</f>
        <v>0</v>
      </c>
      <c r="G87" s="4" t="str">
        <f t="shared" si="3"/>
        <v/>
      </c>
    </row>
    <row r="88" spans="2:7" x14ac:dyDescent="0.25">
      <c r="C88" t="s">
        <v>298</v>
      </c>
      <c r="D88">
        <v>8</v>
      </c>
      <c r="E88" t="s">
        <v>342</v>
      </c>
      <c r="F88" s="47">
        <f>SUMPRODUCT((ISNUMBER(SEARCH("{"&amp;D88&amp;",",INDEX(Rohdaten!$A$2:$GG$3500,,MATCH(C88,Rohdaten!$1:$1,)))))+(ISNUMBER(SEARCH(","&amp;D88&amp;",",INDEX(Rohdaten!$A$2:$GG$3500,,MATCH(C88,Rohdaten!$1:$1,)))))*1)</f>
        <v>0</v>
      </c>
      <c r="G88" s="4" t="str">
        <f>IF(MATCH(C88,$C:$C,0)=ROW(C88),SUM(F88:F99),"")</f>
        <v/>
      </c>
    </row>
    <row r="89" spans="2:7" x14ac:dyDescent="0.25">
      <c r="C89" t="s">
        <v>298</v>
      </c>
      <c r="D89">
        <v>9</v>
      </c>
      <c r="E89" t="s">
        <v>343</v>
      </c>
      <c r="F89" s="47">
        <f>SUMPRODUCT((ISNUMBER(SEARCH("{"&amp;D89&amp;",",INDEX(Rohdaten!$A$2:$GG$3500,,MATCH(C89,Rohdaten!$1:$1,)))))+(ISNUMBER(SEARCH(","&amp;D89&amp;",",INDEX(Rohdaten!$A$2:$GG$3500,,MATCH(C89,Rohdaten!$1:$1,)))))*1)</f>
        <v>0</v>
      </c>
      <c r="G89" s="4" t="str">
        <f>IF(MATCH(C89,$C:$C,0)=ROW(C89),SUM(F89:F100),"")</f>
        <v/>
      </c>
    </row>
    <row r="90" spans="2:7" x14ac:dyDescent="0.25">
      <c r="B90" s="2" t="s">
        <v>302</v>
      </c>
      <c r="C90" t="s">
        <v>307</v>
      </c>
      <c r="E90" t="s">
        <v>246</v>
      </c>
      <c r="F90" t="e">
        <f>SUMPRODUCT((INDEX(Rohdaten!$A$2:$GG$3500,,MATCH(C90,Rohdaten!$1:$1,))&amp;""=D90&amp;"")*(Rohdaten!$A$2:$A$3500&lt;&gt;""))</f>
        <v>#N/A</v>
      </c>
      <c r="G90" s="4" t="e">
        <f>IF(MATCH(C90,$C:$C,0)=ROW(C90),SUM(F90:F94),"")</f>
        <v>#N/A</v>
      </c>
    </row>
    <row r="91" spans="2:7" x14ac:dyDescent="0.25">
      <c r="C91" t="s">
        <v>307</v>
      </c>
      <c r="D91">
        <v>1</v>
      </c>
      <c r="E91" t="s">
        <v>303</v>
      </c>
      <c r="F91" t="e">
        <f>SUMPRODUCT((INDEX(Rohdaten!$A$2:$GG$3500,,MATCH(C91,Rohdaten!$1:$1,))&amp;""=D91&amp;"")*(Rohdaten!$A$2:$A$3500&lt;&gt;""))</f>
        <v>#N/A</v>
      </c>
      <c r="G91" s="4" t="str">
        <f>IF(MATCH(C91,$C:$C,0)=ROW(C91),SUM(F91:F102),"")</f>
        <v/>
      </c>
    </row>
    <row r="92" spans="2:7" x14ac:dyDescent="0.25">
      <c r="C92" t="s">
        <v>307</v>
      </c>
      <c r="D92">
        <v>2</v>
      </c>
      <c r="E92" t="s">
        <v>304</v>
      </c>
      <c r="F92" t="e">
        <f>SUMPRODUCT((INDEX(Rohdaten!$A$2:$GG$3500,,MATCH(C92,Rohdaten!$1:$1,))&amp;""=D92&amp;"")*(Rohdaten!$A$2:$A$3500&lt;&gt;""))</f>
        <v>#N/A</v>
      </c>
      <c r="G92" s="4" t="str">
        <f>IF(MATCH(C92,$C:$C,0)=ROW(C92),SUM(F92:F103),"")</f>
        <v/>
      </c>
    </row>
    <row r="93" spans="2:7" x14ac:dyDescent="0.25">
      <c r="C93" t="s">
        <v>307</v>
      </c>
      <c r="D93">
        <v>3</v>
      </c>
      <c r="E93" t="s">
        <v>305</v>
      </c>
      <c r="F93" t="e">
        <f>SUMPRODUCT((INDEX(Rohdaten!$A$2:$GG$3500,,MATCH(C93,Rohdaten!$1:$1,))&amp;""=D93&amp;"")*(Rohdaten!$A$2:$A$3500&lt;&gt;""))</f>
        <v>#N/A</v>
      </c>
      <c r="G93" s="4" t="str">
        <f>IF(MATCH(C93,$C:$C,0)=ROW(C93),SUM(F93:F104),"")</f>
        <v/>
      </c>
    </row>
    <row r="94" spans="2:7" x14ac:dyDescent="0.25">
      <c r="C94" t="s">
        <v>307</v>
      </c>
      <c r="D94">
        <v>4</v>
      </c>
      <c r="E94" t="s">
        <v>306</v>
      </c>
      <c r="F94" t="e">
        <f>SUMPRODUCT((INDEX(Rohdaten!$A$2:$GG$3500,,MATCH(C94,Rohdaten!$1:$1,))&amp;""=D94&amp;"")*(Rohdaten!$A$2:$A$3500&lt;&gt;""))</f>
        <v>#N/A</v>
      </c>
      <c r="G94" s="4" t="str">
        <f>IF(MATCH(C94,$C:$C,0)=ROW(C94),SUM(F94:F105),"")</f>
        <v/>
      </c>
    </row>
    <row r="95" spans="2:7" x14ac:dyDescent="0.25">
      <c r="B95" s="2" t="s">
        <v>308</v>
      </c>
      <c r="C95" t="s">
        <v>313</v>
      </c>
      <c r="E95" t="s">
        <v>246</v>
      </c>
      <c r="F95" t="e">
        <f>SUMPRODUCT((INDEX(Rohdaten!$A$2:$GG$3500,,MATCH(C95,Rohdaten!$1:$1,))&amp;""=D95&amp;"")*(Rohdaten!$A$2:$A$3500&lt;&gt;""))</f>
        <v>#N/A</v>
      </c>
      <c r="G95" s="4" t="e">
        <f>IF(MATCH(C95,$C:$C,0)=ROW(C95),SUM(F95:F99),"")</f>
        <v>#N/A</v>
      </c>
    </row>
    <row r="96" spans="2:7" x14ac:dyDescent="0.25">
      <c r="C96" t="s">
        <v>313</v>
      </c>
      <c r="D96">
        <v>1</v>
      </c>
      <c r="E96" t="s">
        <v>309</v>
      </c>
      <c r="F96" t="e">
        <f>SUMPRODUCT((INDEX(Rohdaten!$A$2:$GG$3500,,MATCH(C96,Rohdaten!$1:$1,))&amp;""=D96&amp;"")*(Rohdaten!$A$2:$A$3500&lt;&gt;""))</f>
        <v>#N/A</v>
      </c>
      <c r="G96" s="4" t="str">
        <f>IF(MATCH(C96,$C:$C,0)=ROW(C96),SUM(F96:F99),"")</f>
        <v/>
      </c>
    </row>
    <row r="97" spans="2:8" x14ac:dyDescent="0.25">
      <c r="C97" t="s">
        <v>313</v>
      </c>
      <c r="D97">
        <v>2</v>
      </c>
      <c r="E97" t="s">
        <v>310</v>
      </c>
      <c r="F97" t="e">
        <f>SUMPRODUCT((INDEX(Rohdaten!$A$2:$GG$3500,,MATCH(C97,Rohdaten!$1:$1,))&amp;""=D97&amp;"")*(Rohdaten!$A$2:$A$3500&lt;&gt;""))</f>
        <v>#N/A</v>
      </c>
      <c r="G97" s="4" t="str">
        <f>IF(MATCH(C97,$C:$C,0)=ROW(C97),SUM(F97:F100),"")</f>
        <v/>
      </c>
    </row>
    <row r="98" spans="2:8" x14ac:dyDescent="0.25">
      <c r="C98" t="s">
        <v>313</v>
      </c>
      <c r="D98">
        <v>3</v>
      </c>
      <c r="E98" t="s">
        <v>311</v>
      </c>
      <c r="F98" t="e">
        <f>SUMPRODUCT((INDEX(Rohdaten!$A$2:$GG$3500,,MATCH(C98,Rohdaten!$1:$1,))&amp;""=D98&amp;"")*(Rohdaten!$A$2:$A$3500&lt;&gt;""))</f>
        <v>#N/A</v>
      </c>
      <c r="G98" s="4" t="str">
        <f>IF(MATCH(C98,$C:$C,0)=ROW(C98),SUM(F98:F101),"")</f>
        <v/>
      </c>
    </row>
    <row r="99" spans="2:8" x14ac:dyDescent="0.25">
      <c r="C99" t="s">
        <v>313</v>
      </c>
      <c r="D99">
        <v>4</v>
      </c>
      <c r="E99" t="s">
        <v>312</v>
      </c>
      <c r="F99" t="e">
        <f>SUMPRODUCT((INDEX(Rohdaten!$A$2:$GG$3500,,MATCH(C99,Rohdaten!$1:$1,))&amp;""=D99&amp;"")*(Rohdaten!$A$2:$A$3500&lt;&gt;""))</f>
        <v>#N/A</v>
      </c>
      <c r="G99" s="4" t="str">
        <f>IF(MATCH(C99,$C:$C,0)=ROW(C99),SUM(F99:F102),"")</f>
        <v/>
      </c>
    </row>
    <row r="100" spans="2:8" x14ac:dyDescent="0.25">
      <c r="B100" s="2" t="s">
        <v>314</v>
      </c>
      <c r="C100" t="s">
        <v>326</v>
      </c>
      <c r="D100">
        <v>1</v>
      </c>
      <c r="E100" t="s">
        <v>315</v>
      </c>
      <c r="F100" t="e">
        <f>SUMPRODUCT((INDEX(Rohdaten!$A$2:$GG$3500,,MATCH(C100,Rohdaten!$1:$1,))&amp;""=D100&amp;"")+(INDEX(Rohdaten!$A$2:$GG$3500,,MATCH(C100,Rohdaten!$1:$1,))&amp;""=$B$101&amp;"")+(INDEX(Rohdaten!$A$2:$GG$3500,,MATCH($B$102,Rohdaten!$1:$1,))&amp;""=D100&amp;""))</f>
        <v>#N/A</v>
      </c>
      <c r="G100" s="4" t="e">
        <f>IF(MATCH(C100,$C:$C,0)=ROW(C100),SUM(F100:F112),"")</f>
        <v>#N/A</v>
      </c>
      <c r="H100" s="55" t="s">
        <v>372</v>
      </c>
    </row>
    <row r="101" spans="2:8" x14ac:dyDescent="0.25">
      <c r="B101" s="3" t="s">
        <v>371</v>
      </c>
      <c r="C101" t="s">
        <v>326</v>
      </c>
      <c r="D101">
        <v>10</v>
      </c>
      <c r="E101" t="s">
        <v>316</v>
      </c>
      <c r="F101" t="e">
        <f>SUMPRODUCT((INDEX(Rohdaten!$A$2:$GG$3500,,MATCH(C101,Rohdaten!$1:$1,))&amp;""=D101&amp;"")+(INDEX(Rohdaten!$A$2:$GG$3500,,MATCH(C101,Rohdaten!$1:$1,))&amp;""=$B$101&amp;"")+(INDEX(Rohdaten!$A$2:$GG$3500,,MATCH($B$102,Rohdaten!$1:$1,))&amp;""=D101&amp;""))</f>
        <v>#N/A</v>
      </c>
      <c r="G101" s="4" t="str">
        <f t="shared" ref="G101:G108" si="4">IF(MATCH(C101,$C:$C,0)=ROW(C101),SUM(F101:F105),"")</f>
        <v/>
      </c>
    </row>
    <row r="102" spans="2:8" x14ac:dyDescent="0.25">
      <c r="B102" s="3" t="s">
        <v>373</v>
      </c>
      <c r="C102" t="s">
        <v>326</v>
      </c>
      <c r="D102">
        <v>11</v>
      </c>
      <c r="E102" t="s">
        <v>317</v>
      </c>
      <c r="F102" t="e">
        <f>SUMPRODUCT((INDEX(Rohdaten!$A$2:$GG$3500,,MATCH(C102,Rohdaten!$1:$1,))&amp;""=D102&amp;"")+(INDEX(Rohdaten!$A$2:$GG$3500,,MATCH(C102,Rohdaten!$1:$1,))&amp;""=$B$101&amp;"")+(INDEX(Rohdaten!$A$2:$GG$3500,,MATCH($B$102,Rohdaten!$1:$1,))&amp;""=D102&amp;""))</f>
        <v>#N/A</v>
      </c>
      <c r="G102" s="4" t="str">
        <f t="shared" si="4"/>
        <v/>
      </c>
    </row>
    <row r="103" spans="2:8" x14ac:dyDescent="0.25">
      <c r="C103" t="s">
        <v>326</v>
      </c>
      <c r="D103">
        <v>12</v>
      </c>
      <c r="E103" t="s">
        <v>318</v>
      </c>
      <c r="F103" t="e">
        <f>SUMPRODUCT((INDEX(Rohdaten!$A$2:$GG$3500,,MATCH(C103,Rohdaten!$1:$1,))&amp;""=D103&amp;"")+(INDEX(Rohdaten!$A$2:$GG$3500,,MATCH(C103,Rohdaten!$1:$1,))&amp;""=$B$101&amp;"")+(INDEX(Rohdaten!$A$2:$GG$3500,,MATCH($B$102,Rohdaten!$1:$1,))&amp;""=D103&amp;""))</f>
        <v>#N/A</v>
      </c>
      <c r="G103" s="4" t="str">
        <f t="shared" si="4"/>
        <v/>
      </c>
    </row>
    <row r="104" spans="2:8" x14ac:dyDescent="0.25">
      <c r="C104" t="s">
        <v>326</v>
      </c>
      <c r="D104">
        <v>13</v>
      </c>
      <c r="E104" t="s">
        <v>319</v>
      </c>
      <c r="F104" t="e">
        <f>SUMPRODUCT((INDEX(Rohdaten!$A$2:$GG$3500,,MATCH(C104,Rohdaten!$1:$1,))&amp;""=D104&amp;"")+(INDEX(Rohdaten!$A$2:$GG$3500,,MATCH(C104,Rohdaten!$1:$1,))&amp;""=$B$101&amp;"")+(INDEX(Rohdaten!$A$2:$GG$3500,,MATCH($B$102,Rohdaten!$1:$1,))&amp;""=D104&amp;""))</f>
        <v>#N/A</v>
      </c>
      <c r="G104" s="4" t="str">
        <f t="shared" si="4"/>
        <v/>
      </c>
    </row>
    <row r="105" spans="2:8" x14ac:dyDescent="0.25">
      <c r="C105" t="s">
        <v>326</v>
      </c>
      <c r="D105">
        <v>2</v>
      </c>
      <c r="E105" t="s">
        <v>320</v>
      </c>
      <c r="F105" t="e">
        <f>SUMPRODUCT((INDEX(Rohdaten!$A$2:$GG$3500,,MATCH(C105,Rohdaten!$1:$1,))&amp;""=D105&amp;"")+(INDEX(Rohdaten!$A$2:$GG$3500,,MATCH(C105,Rohdaten!$1:$1,))&amp;""=$B$101&amp;"")+(INDEX(Rohdaten!$A$2:$GG$3500,,MATCH($B$102,Rohdaten!$1:$1,))&amp;""=D105&amp;""))</f>
        <v>#N/A</v>
      </c>
      <c r="G105" s="4" t="str">
        <f t="shared" si="4"/>
        <v/>
      </c>
    </row>
    <row r="106" spans="2:8" x14ac:dyDescent="0.25">
      <c r="C106" t="s">
        <v>326</v>
      </c>
      <c r="D106">
        <v>3</v>
      </c>
      <c r="E106" t="s">
        <v>321</v>
      </c>
      <c r="F106" t="e">
        <f>SUMPRODUCT((INDEX(Rohdaten!$A$2:$GG$3500,,MATCH(C106,Rohdaten!$1:$1,))&amp;""=D106&amp;"")+(INDEX(Rohdaten!$A$2:$GG$3500,,MATCH(C106,Rohdaten!$1:$1,))&amp;""=$B$101&amp;"")+(INDEX(Rohdaten!$A$2:$GG$3500,,MATCH($B$102,Rohdaten!$1:$1,))&amp;""=D106&amp;""))</f>
        <v>#N/A</v>
      </c>
      <c r="G106" s="4" t="str">
        <f t="shared" si="4"/>
        <v/>
      </c>
    </row>
    <row r="107" spans="2:8" x14ac:dyDescent="0.25">
      <c r="C107" t="s">
        <v>326</v>
      </c>
      <c r="D107">
        <v>4</v>
      </c>
      <c r="E107" t="s">
        <v>322</v>
      </c>
      <c r="F107" t="e">
        <f>SUMPRODUCT((INDEX(Rohdaten!$A$2:$GG$3500,,MATCH(C107,Rohdaten!$1:$1,))&amp;""=D107&amp;"")+(INDEX(Rohdaten!$A$2:$GG$3500,,MATCH(C107,Rohdaten!$1:$1,))&amp;""=$B$101&amp;"")+(INDEX(Rohdaten!$A$2:$GG$3500,,MATCH($B$102,Rohdaten!$1:$1,))&amp;""=D107&amp;""))</f>
        <v>#N/A</v>
      </c>
      <c r="G107" s="4" t="str">
        <f t="shared" si="4"/>
        <v/>
      </c>
    </row>
    <row r="108" spans="2:8" x14ac:dyDescent="0.25">
      <c r="C108" t="s">
        <v>326</v>
      </c>
      <c r="D108">
        <v>5</v>
      </c>
      <c r="E108" t="s">
        <v>323</v>
      </c>
      <c r="F108" t="e">
        <f>SUMPRODUCT((INDEX(Rohdaten!$A$2:$GG$3500,,MATCH(C108,Rohdaten!$1:$1,))&amp;""=D108&amp;"")+(INDEX(Rohdaten!$A$2:$GG$3500,,MATCH(C108,Rohdaten!$1:$1,))&amp;""=$B$101&amp;"")+(INDEX(Rohdaten!$A$2:$GG$3500,,MATCH($B$102,Rohdaten!$1:$1,))&amp;""=D108&amp;""))</f>
        <v>#N/A</v>
      </c>
      <c r="G108" s="4" t="str">
        <f t="shared" si="4"/>
        <v/>
      </c>
    </row>
    <row r="109" spans="2:8" x14ac:dyDescent="0.25">
      <c r="C109" t="s">
        <v>326</v>
      </c>
      <c r="D109">
        <v>6</v>
      </c>
      <c r="E109" t="s">
        <v>193</v>
      </c>
      <c r="F109" t="e">
        <f>SUMPRODUCT((INDEX(Rohdaten!$A$2:$GG$3500,,MATCH(C109,Rohdaten!$1:$1,))&amp;""=D109&amp;"")+(INDEX(Rohdaten!$A$2:$GG$3500,,MATCH(C109,Rohdaten!$1:$1,))&amp;""=$B$101&amp;"")+(INDEX(Rohdaten!$A$2:$GG$3500,,MATCH($B$102,Rohdaten!$1:$1,))&amp;""=D109&amp;""))</f>
        <v>#N/A</v>
      </c>
      <c r="G109" s="4" t="str">
        <f>IF(MATCH(C109,$C:$C,0)=ROW(C109),SUM(F109:F112),"")</f>
        <v/>
      </c>
    </row>
    <row r="110" spans="2:8" x14ac:dyDescent="0.25">
      <c r="C110" t="s">
        <v>326</v>
      </c>
      <c r="D110">
        <v>7</v>
      </c>
      <c r="E110" t="s">
        <v>324</v>
      </c>
      <c r="F110" t="e">
        <f>SUMPRODUCT((INDEX(Rohdaten!$A$2:$GG$3500,,MATCH(C110,Rohdaten!$1:$1,))&amp;""=D110&amp;"")+(INDEX(Rohdaten!$A$2:$GG$3500,,MATCH(C110,Rohdaten!$1:$1,))&amp;""=$B$101&amp;"")+(INDEX(Rohdaten!$A$2:$GG$3500,,MATCH($B$102,Rohdaten!$1:$1,))&amp;""=D110&amp;""))</f>
        <v>#N/A</v>
      </c>
      <c r="G110" s="4" t="str">
        <f>IF(MATCH(C110,$C:$C,0)=ROW(C110),SUM(F110:F113),"")</f>
        <v/>
      </c>
    </row>
    <row r="111" spans="2:8" x14ac:dyDescent="0.25">
      <c r="C111" t="s">
        <v>326</v>
      </c>
      <c r="D111">
        <v>8</v>
      </c>
      <c r="E111" t="s">
        <v>325</v>
      </c>
      <c r="F111" t="e">
        <f>SUMPRODUCT((INDEX(Rohdaten!$A$2:$GG$3500,,MATCH(C111,Rohdaten!$1:$1,))&amp;""=D111&amp;"")+(INDEX(Rohdaten!$A$2:$GG$3500,,MATCH(C111,Rohdaten!$1:$1,))&amp;""=$B$101&amp;"")+(INDEX(Rohdaten!$A$2:$GG$3500,,MATCH($B$102,Rohdaten!$1:$1,))&amp;""=D111&amp;""))</f>
        <v>#N/A</v>
      </c>
      <c r="G111" s="4" t="str">
        <f>IF(MATCH(C111,$C:$C,0)=ROW(C111),SUM(F111:F114),"")</f>
        <v/>
      </c>
    </row>
    <row r="112" spans="2:8" x14ac:dyDescent="0.25">
      <c r="C112" t="s">
        <v>326</v>
      </c>
      <c r="D112">
        <v>9</v>
      </c>
      <c r="E112" t="s">
        <v>188</v>
      </c>
      <c r="F112" t="e">
        <f>SUMPRODUCT((INDEX(Rohdaten!$A$2:$GG$3500,,MATCH(C112,Rohdaten!$1:$1,))&amp;""=D112&amp;"")+(INDEX(Rohdaten!$A$2:$GG$3500,,MATCH(C112,Rohdaten!$1:$1,))&amp;""=$B$101&amp;"")+(INDEX(Rohdaten!$A$2:$GG$3500,,MATCH($B$102,Rohdaten!$1:$1,))&amp;""=D112&amp;""))</f>
        <v>#N/A</v>
      </c>
      <c r="G112" s="4" t="str">
        <f>IF(MATCH(C112,$C:$C,0)=ROW(C112),SUM(F112:F115),"")</f>
        <v/>
      </c>
    </row>
    <row r="113" spans="1:8" x14ac:dyDescent="0.25">
      <c r="B113" s="2" t="s">
        <v>327</v>
      </c>
      <c r="C113" t="s">
        <v>332</v>
      </c>
      <c r="D113">
        <v>1</v>
      </c>
      <c r="E113" t="s">
        <v>328</v>
      </c>
      <c r="F113" t="e">
        <f>SUMPRODUCT((INDEX(Rohdaten!$A$2:$GG$3500,,MATCH(C113,Rohdaten!$1:$1,))&amp;""=D113&amp;"")+(INDEX(Rohdaten!$A$2:$GG$3500,,MATCH(C113,Rohdaten!$1:$1,))&amp;""=$B$114&amp;"")+(INDEX(Rohdaten!$A$2:$GG$3500,,MATCH($B$115,Rohdaten!$1:$1,))&amp;""=D113&amp;""))</f>
        <v>#N/A</v>
      </c>
      <c r="G113" s="4" t="e">
        <f t="shared" ref="G113:G121" si="5">IF(MATCH(C113,$C:$C,0)=ROW(C113),SUM(F113:F117),"")</f>
        <v>#N/A</v>
      </c>
      <c r="H113" s="55" t="s">
        <v>372</v>
      </c>
    </row>
    <row r="114" spans="1:8" x14ac:dyDescent="0.25">
      <c r="B114" s="3" t="s">
        <v>374</v>
      </c>
      <c r="C114" t="s">
        <v>332</v>
      </c>
      <c r="D114">
        <v>2</v>
      </c>
      <c r="E114" t="s">
        <v>329</v>
      </c>
      <c r="F114" t="e">
        <f>SUMPRODUCT((INDEX(Rohdaten!$A$2:$GG$3500,,MATCH(C114,Rohdaten!$1:$1,))&amp;""=D114&amp;"")+(INDEX(Rohdaten!$A$2:$GG$3500,,MATCH(C114,Rohdaten!$1:$1,))&amp;""=$B$114&amp;"")+(INDEX(Rohdaten!$A$2:$GG$3500,,MATCH($B$115,Rohdaten!$1:$1,))&amp;""=D114&amp;""))</f>
        <v>#N/A</v>
      </c>
      <c r="G114" s="4" t="str">
        <f t="shared" si="5"/>
        <v/>
      </c>
    </row>
    <row r="115" spans="1:8" x14ac:dyDescent="0.25">
      <c r="B115" s="3" t="s">
        <v>375</v>
      </c>
      <c r="C115" t="s">
        <v>332</v>
      </c>
      <c r="D115">
        <v>3</v>
      </c>
      <c r="E115" t="s">
        <v>330</v>
      </c>
      <c r="F115" t="e">
        <f>SUMPRODUCT((INDEX(Rohdaten!$A$2:$GG$3500,,MATCH(C115,Rohdaten!$1:$1,))&amp;""=D115&amp;"")+(INDEX(Rohdaten!$A$2:$GG$3500,,MATCH(C115,Rohdaten!$1:$1,))&amp;""=$B$114&amp;"")+(INDEX(Rohdaten!$A$2:$GG$3500,,MATCH($B$115,Rohdaten!$1:$1,))&amp;""=D115&amp;""))</f>
        <v>#N/A</v>
      </c>
      <c r="G115" s="4" t="str">
        <f t="shared" si="5"/>
        <v/>
      </c>
    </row>
    <row r="116" spans="1:8" x14ac:dyDescent="0.25">
      <c r="C116" t="s">
        <v>332</v>
      </c>
      <c r="D116">
        <v>4</v>
      </c>
      <c r="E116" t="s">
        <v>331</v>
      </c>
      <c r="F116" t="e">
        <f>SUMPRODUCT((INDEX(Rohdaten!$A$2:$GG$3500,,MATCH(C116,Rohdaten!$1:$1,))&amp;""=D116&amp;"")+(INDEX(Rohdaten!$A$2:$GG$3500,,MATCH(C116,Rohdaten!$1:$1,))&amp;""=$B$114&amp;"")+(INDEX(Rohdaten!$A$2:$GG$3500,,MATCH($B$115,Rohdaten!$1:$1,))&amp;""=D116&amp;""))</f>
        <v>#N/A</v>
      </c>
      <c r="G116" s="4" t="str">
        <f t="shared" si="5"/>
        <v/>
      </c>
    </row>
    <row r="117" spans="1:8" x14ac:dyDescent="0.25">
      <c r="B117" s="2" t="s">
        <v>376</v>
      </c>
      <c r="C117" t="s">
        <v>344</v>
      </c>
      <c r="D117">
        <v>1</v>
      </c>
      <c r="E117" t="s">
        <v>377</v>
      </c>
      <c r="F117" s="47">
        <f>SUMPRODUCT((ISNUMBER(SEARCH("{"&amp;D117&amp;",",INDEX(Rohdaten!$A$2:$GG$3500,,MATCH(C117,Rohdaten!$1:$1,)))))+(ISNUMBER(SEARCH(","&amp;D117&amp;",",INDEX(Rohdaten!$A$2:$GG$3500,,MATCH(C117,Rohdaten!$1:$1,)))))*1)</f>
        <v>0</v>
      </c>
      <c r="G117" s="4">
        <f t="shared" si="5"/>
        <v>0</v>
      </c>
      <c r="H117" s="55" t="s">
        <v>300</v>
      </c>
    </row>
    <row r="118" spans="1:8" x14ac:dyDescent="0.25">
      <c r="C118" t="s">
        <v>344</v>
      </c>
      <c r="D118">
        <v>2</v>
      </c>
      <c r="E118" t="s">
        <v>378</v>
      </c>
      <c r="F118" s="47">
        <f>SUMPRODUCT((ISNUMBER(SEARCH("{"&amp;D118&amp;",",INDEX(Rohdaten!$A$2:$GG$3500,,MATCH(C118,Rohdaten!$1:$1,)))))+(ISNUMBER(SEARCH(","&amp;D118&amp;",",INDEX(Rohdaten!$A$2:$GG$3500,,MATCH(C118,Rohdaten!$1:$1,)))))*1)</f>
        <v>0</v>
      </c>
      <c r="G118" s="4" t="str">
        <f t="shared" si="5"/>
        <v/>
      </c>
    </row>
    <row r="119" spans="1:8" x14ac:dyDescent="0.25">
      <c r="C119" t="s">
        <v>344</v>
      </c>
      <c r="D119">
        <v>3</v>
      </c>
      <c r="E119" t="s">
        <v>379</v>
      </c>
      <c r="F119" s="47">
        <f>SUMPRODUCT((ISNUMBER(SEARCH("{"&amp;D119&amp;",",INDEX(Rohdaten!$A$2:$GG$3500,,MATCH(C119,Rohdaten!$1:$1,)))))+(ISNUMBER(SEARCH(","&amp;D119&amp;",",INDEX(Rohdaten!$A$2:$GG$3500,,MATCH(C119,Rohdaten!$1:$1,)))))*1)</f>
        <v>0</v>
      </c>
      <c r="G119" s="4" t="str">
        <f t="shared" si="5"/>
        <v/>
      </c>
    </row>
    <row r="120" spans="1:8" x14ac:dyDescent="0.25">
      <c r="C120" t="s">
        <v>344</v>
      </c>
      <c r="D120">
        <v>4</v>
      </c>
      <c r="E120" t="s">
        <v>380</v>
      </c>
      <c r="F120" s="47">
        <f>SUMPRODUCT((ISNUMBER(SEARCH("{"&amp;D120&amp;",",INDEX(Rohdaten!$A$2:$GG$3500,,MATCH(C120,Rohdaten!$1:$1,)))))+(ISNUMBER(SEARCH(","&amp;D120&amp;",",INDEX(Rohdaten!$A$2:$GG$3500,,MATCH(C120,Rohdaten!$1:$1,)))))*1)</f>
        <v>0</v>
      </c>
      <c r="G120" s="4" t="str">
        <f t="shared" si="5"/>
        <v/>
      </c>
    </row>
    <row r="121" spans="1:8" x14ac:dyDescent="0.25">
      <c r="C121" t="s">
        <v>344</v>
      </c>
      <c r="D121">
        <v>5</v>
      </c>
      <c r="E121" t="s">
        <v>164</v>
      </c>
      <c r="F121" s="47">
        <f>SUMPRODUCT((ISNUMBER(SEARCH("{"&amp;D121&amp;",",INDEX(Rohdaten!$A$2:$GG$3500,,MATCH(C121,Rohdaten!$1:$1,)))))+(ISNUMBER(SEARCH(","&amp;D121&amp;",",INDEX(Rohdaten!$A$2:$GG$3500,,MATCH(C121,Rohdaten!$1:$1,)))))*1)</f>
        <v>0</v>
      </c>
      <c r="G121" s="4" t="str">
        <f t="shared" si="5"/>
        <v/>
      </c>
    </row>
    <row r="122" spans="1:8" x14ac:dyDescent="0.25">
      <c r="A122" s="2" t="s">
        <v>345</v>
      </c>
      <c r="B122" s="2" t="s">
        <v>346</v>
      </c>
      <c r="C122" t="s">
        <v>347</v>
      </c>
      <c r="E122" t="s">
        <v>246</v>
      </c>
      <c r="F122" t="e">
        <f>SUMPRODUCT((INDEX(Rohdaten!$A$2:$GG$3500,,MATCH(C122,Rohdaten!$1:$1,))&amp;""=D122&amp;"")*(Rohdaten!$A$2:$A$3500&lt;&gt;""))</f>
        <v>#N/A</v>
      </c>
      <c r="G122" s="4" t="e">
        <f t="shared" ref="G122:G153" si="6">IF(MATCH(C122,$C:$C,0)=ROW(C122),SUM(F122:F127),"")</f>
        <v>#N/A</v>
      </c>
    </row>
    <row r="123" spans="1:8" x14ac:dyDescent="0.25">
      <c r="C123" t="s">
        <v>347</v>
      </c>
      <c r="D123">
        <v>1</v>
      </c>
      <c r="E123" t="s">
        <v>348</v>
      </c>
      <c r="F123" t="e">
        <f>SUMPRODUCT((INDEX(Rohdaten!$A$2:$GG$3500,,MATCH(C123,Rohdaten!$1:$1,))&amp;""=D123&amp;"")*(Rohdaten!$A$2:$A$3500&lt;&gt;""))</f>
        <v>#N/A</v>
      </c>
      <c r="G123" s="4" t="str">
        <f t="shared" si="6"/>
        <v/>
      </c>
    </row>
    <row r="124" spans="1:8" x14ac:dyDescent="0.25">
      <c r="C124" t="s">
        <v>347</v>
      </c>
      <c r="D124">
        <v>2</v>
      </c>
      <c r="E124" t="s">
        <v>349</v>
      </c>
      <c r="F124" t="e">
        <f>SUMPRODUCT((INDEX(Rohdaten!$A$2:$GG$3500,,MATCH(C124,Rohdaten!$1:$1,))&amp;""=D124&amp;"")*(Rohdaten!$A$2:$A$3500&lt;&gt;""))</f>
        <v>#N/A</v>
      </c>
      <c r="G124" s="4" t="str">
        <f t="shared" si="6"/>
        <v/>
      </c>
    </row>
    <row r="125" spans="1:8" x14ac:dyDescent="0.25">
      <c r="C125" t="s">
        <v>347</v>
      </c>
      <c r="D125">
        <v>3</v>
      </c>
      <c r="E125" t="s">
        <v>350</v>
      </c>
      <c r="F125" t="e">
        <f>SUMPRODUCT((INDEX(Rohdaten!$A$2:$GG$3500,,MATCH(C125,Rohdaten!$1:$1,))&amp;""=D125&amp;"")*(Rohdaten!$A$2:$A$3500&lt;&gt;""))</f>
        <v>#N/A</v>
      </c>
      <c r="G125" s="4" t="str">
        <f t="shared" si="6"/>
        <v/>
      </c>
    </row>
    <row r="126" spans="1:8" x14ac:dyDescent="0.25">
      <c r="C126" t="s">
        <v>347</v>
      </c>
      <c r="D126">
        <v>4</v>
      </c>
      <c r="E126" t="s">
        <v>351</v>
      </c>
      <c r="F126" t="e">
        <f>SUMPRODUCT((INDEX(Rohdaten!$A$2:$GG$3500,,MATCH(C126,Rohdaten!$1:$1,))&amp;""=D126&amp;"")*(Rohdaten!$A$2:$A$3500&lt;&gt;""))</f>
        <v>#N/A</v>
      </c>
      <c r="G126" s="4" t="str">
        <f t="shared" si="6"/>
        <v/>
      </c>
    </row>
    <row r="127" spans="1:8" x14ac:dyDescent="0.25">
      <c r="C127" t="s">
        <v>347</v>
      </c>
      <c r="D127">
        <v>6</v>
      </c>
      <c r="E127" t="s">
        <v>352</v>
      </c>
      <c r="F127" t="e">
        <f>SUMPRODUCT((INDEX(Rohdaten!$A$2:$GG$3500,,MATCH(C127,Rohdaten!$1:$1,))&amp;""=D127&amp;"")*(Rohdaten!$A$2:$A$3500&lt;&gt;""))</f>
        <v>#N/A</v>
      </c>
      <c r="G127" s="4" t="str">
        <f t="shared" si="6"/>
        <v/>
      </c>
    </row>
    <row r="128" spans="1:8" x14ac:dyDescent="0.25">
      <c r="B128" s="2" t="s">
        <v>367</v>
      </c>
      <c r="C128" t="s">
        <v>357</v>
      </c>
      <c r="E128" t="s">
        <v>246</v>
      </c>
      <c r="F128" t="e">
        <f>SUMPRODUCT((INDEX(Rohdaten!$A$2:$GG$3500,,MATCH(C128,Rohdaten!$1:$1,))&amp;""=D128&amp;"")*(Rohdaten!$A$2:$A$3500&lt;&gt;""))</f>
        <v>#N/A</v>
      </c>
      <c r="G128" s="4" t="e">
        <f t="shared" si="6"/>
        <v>#N/A</v>
      </c>
    </row>
    <row r="129" spans="2:7" x14ac:dyDescent="0.25">
      <c r="C129" t="s">
        <v>357</v>
      </c>
      <c r="D129">
        <v>1</v>
      </c>
      <c r="E129" t="s">
        <v>348</v>
      </c>
      <c r="F129" t="e">
        <f>SUMPRODUCT((INDEX(Rohdaten!$A$2:$GG$3500,,MATCH(C129,Rohdaten!$1:$1,))&amp;""=D129&amp;"")*(Rohdaten!$A$2:$A$3500&lt;&gt;""))</f>
        <v>#N/A</v>
      </c>
      <c r="G129" s="4" t="str">
        <f t="shared" si="6"/>
        <v/>
      </c>
    </row>
    <row r="130" spans="2:7" x14ac:dyDescent="0.25">
      <c r="C130" t="s">
        <v>357</v>
      </c>
      <c r="D130">
        <v>2</v>
      </c>
      <c r="E130" t="s">
        <v>349</v>
      </c>
      <c r="F130" t="e">
        <f>SUMPRODUCT((INDEX(Rohdaten!$A$2:$GG$3500,,MATCH(C130,Rohdaten!$1:$1,))&amp;""=D130&amp;"")*(Rohdaten!$A$2:$A$3500&lt;&gt;""))</f>
        <v>#N/A</v>
      </c>
      <c r="G130" s="4" t="str">
        <f t="shared" si="6"/>
        <v/>
      </c>
    </row>
    <row r="131" spans="2:7" x14ac:dyDescent="0.25">
      <c r="C131" t="s">
        <v>357</v>
      </c>
      <c r="D131">
        <v>3</v>
      </c>
      <c r="E131" t="s">
        <v>350</v>
      </c>
      <c r="F131" t="e">
        <f>SUMPRODUCT((INDEX(Rohdaten!$A$2:$GG$3500,,MATCH(C131,Rohdaten!$1:$1,))&amp;""=D131&amp;"")*(Rohdaten!$A$2:$A$3500&lt;&gt;""))</f>
        <v>#N/A</v>
      </c>
      <c r="G131" s="4" t="str">
        <f t="shared" si="6"/>
        <v/>
      </c>
    </row>
    <row r="132" spans="2:7" x14ac:dyDescent="0.25">
      <c r="C132" t="s">
        <v>357</v>
      </c>
      <c r="D132">
        <v>4</v>
      </c>
      <c r="E132" t="s">
        <v>351</v>
      </c>
      <c r="F132" t="e">
        <f>SUMPRODUCT((INDEX(Rohdaten!$A$2:$GG$3500,,MATCH(C132,Rohdaten!$1:$1,))&amp;""=D132&amp;"")*(Rohdaten!$A$2:$A$3500&lt;&gt;""))</f>
        <v>#N/A</v>
      </c>
      <c r="G132" s="4" t="str">
        <f t="shared" si="6"/>
        <v/>
      </c>
    </row>
    <row r="133" spans="2:7" x14ac:dyDescent="0.25">
      <c r="C133" t="s">
        <v>357</v>
      </c>
      <c r="D133">
        <v>6</v>
      </c>
      <c r="E133" t="s">
        <v>352</v>
      </c>
      <c r="F133" t="e">
        <f>SUMPRODUCT((INDEX(Rohdaten!$A$2:$GG$3500,,MATCH(C133,Rohdaten!$1:$1,))&amp;""=D133&amp;"")*(Rohdaten!$A$2:$A$3500&lt;&gt;""))</f>
        <v>#N/A</v>
      </c>
      <c r="G133" s="4" t="str">
        <f t="shared" si="6"/>
        <v/>
      </c>
    </row>
    <row r="134" spans="2:7" x14ac:dyDescent="0.25">
      <c r="B134" s="2" t="s">
        <v>353</v>
      </c>
      <c r="C134" t="s">
        <v>358</v>
      </c>
      <c r="E134" t="s">
        <v>246</v>
      </c>
      <c r="F134" t="e">
        <f>SUMPRODUCT((INDEX(Rohdaten!$A$2:$GG$3500,,MATCH(C134,Rohdaten!$1:$1,))&amp;""=D134&amp;"")*(Rohdaten!$A$2:$A$3500&lt;&gt;""))</f>
        <v>#N/A</v>
      </c>
      <c r="G134" s="4" t="e">
        <f t="shared" si="6"/>
        <v>#N/A</v>
      </c>
    </row>
    <row r="135" spans="2:7" x14ac:dyDescent="0.25">
      <c r="C135" t="s">
        <v>358</v>
      </c>
      <c r="D135">
        <v>1</v>
      </c>
      <c r="E135" t="s">
        <v>348</v>
      </c>
      <c r="F135" t="e">
        <f>SUMPRODUCT((INDEX(Rohdaten!$A$2:$GG$3500,,MATCH(C135,Rohdaten!$1:$1,))&amp;""=D135&amp;"")*(Rohdaten!$A$2:$A$3500&lt;&gt;""))</f>
        <v>#N/A</v>
      </c>
      <c r="G135" s="4" t="str">
        <f t="shared" si="6"/>
        <v/>
      </c>
    </row>
    <row r="136" spans="2:7" x14ac:dyDescent="0.25">
      <c r="C136" t="s">
        <v>358</v>
      </c>
      <c r="D136">
        <v>2</v>
      </c>
      <c r="E136" t="s">
        <v>349</v>
      </c>
      <c r="F136" t="e">
        <f>SUMPRODUCT((INDEX(Rohdaten!$A$2:$GG$3500,,MATCH(C136,Rohdaten!$1:$1,))&amp;""=D136&amp;"")*(Rohdaten!$A$2:$A$3500&lt;&gt;""))</f>
        <v>#N/A</v>
      </c>
      <c r="G136" s="4" t="str">
        <f t="shared" si="6"/>
        <v/>
      </c>
    </row>
    <row r="137" spans="2:7" x14ac:dyDescent="0.25">
      <c r="C137" t="s">
        <v>358</v>
      </c>
      <c r="D137">
        <v>3</v>
      </c>
      <c r="E137" t="s">
        <v>350</v>
      </c>
      <c r="F137" t="e">
        <f>SUMPRODUCT((INDEX(Rohdaten!$A$2:$GG$3500,,MATCH(C137,Rohdaten!$1:$1,))&amp;""=D137&amp;"")*(Rohdaten!$A$2:$A$3500&lt;&gt;""))</f>
        <v>#N/A</v>
      </c>
      <c r="G137" s="4" t="str">
        <f t="shared" si="6"/>
        <v/>
      </c>
    </row>
    <row r="138" spans="2:7" x14ac:dyDescent="0.25">
      <c r="C138" t="s">
        <v>358</v>
      </c>
      <c r="D138">
        <v>4</v>
      </c>
      <c r="E138" t="s">
        <v>351</v>
      </c>
      <c r="F138" t="e">
        <f>SUMPRODUCT((INDEX(Rohdaten!$A$2:$GG$3500,,MATCH(C138,Rohdaten!$1:$1,))&amp;""=D138&amp;"")*(Rohdaten!$A$2:$A$3500&lt;&gt;""))</f>
        <v>#N/A</v>
      </c>
      <c r="G138" s="4" t="str">
        <f t="shared" si="6"/>
        <v/>
      </c>
    </row>
    <row r="139" spans="2:7" x14ac:dyDescent="0.25">
      <c r="C139" t="s">
        <v>358</v>
      </c>
      <c r="D139">
        <v>6</v>
      </c>
      <c r="E139" t="s">
        <v>352</v>
      </c>
      <c r="F139" t="e">
        <f>SUMPRODUCT((INDEX(Rohdaten!$A$2:$GG$3500,,MATCH(C139,Rohdaten!$1:$1,))&amp;""=D139&amp;"")*(Rohdaten!$A$2:$A$3500&lt;&gt;""))</f>
        <v>#N/A</v>
      </c>
      <c r="G139" s="4" t="str">
        <f t="shared" si="6"/>
        <v/>
      </c>
    </row>
    <row r="140" spans="2:7" x14ac:dyDescent="0.25">
      <c r="B140" s="2" t="s">
        <v>354</v>
      </c>
      <c r="C140" t="s">
        <v>359</v>
      </c>
      <c r="E140" t="s">
        <v>246</v>
      </c>
      <c r="F140" t="e">
        <f>SUMPRODUCT((INDEX(Rohdaten!$A$2:$GG$3500,,MATCH(C140,Rohdaten!$1:$1,))&amp;""=D140&amp;"")*(Rohdaten!$A$2:$A$3500&lt;&gt;""))</f>
        <v>#N/A</v>
      </c>
      <c r="G140" s="4" t="e">
        <f t="shared" si="6"/>
        <v>#N/A</v>
      </c>
    </row>
    <row r="141" spans="2:7" x14ac:dyDescent="0.25">
      <c r="C141" t="s">
        <v>359</v>
      </c>
      <c r="D141">
        <v>1</v>
      </c>
      <c r="E141" t="s">
        <v>348</v>
      </c>
      <c r="F141" t="e">
        <f>SUMPRODUCT((INDEX(Rohdaten!$A$2:$GG$3500,,MATCH(C141,Rohdaten!$1:$1,))&amp;""=D141&amp;"")*(Rohdaten!$A$2:$A$3500&lt;&gt;""))</f>
        <v>#N/A</v>
      </c>
      <c r="G141" s="4" t="str">
        <f t="shared" si="6"/>
        <v/>
      </c>
    </row>
    <row r="142" spans="2:7" x14ac:dyDescent="0.25">
      <c r="C142" t="s">
        <v>359</v>
      </c>
      <c r="D142">
        <v>2</v>
      </c>
      <c r="E142" t="s">
        <v>349</v>
      </c>
      <c r="F142" t="e">
        <f>SUMPRODUCT((INDEX(Rohdaten!$A$2:$GG$3500,,MATCH(C142,Rohdaten!$1:$1,))&amp;""=D142&amp;"")*(Rohdaten!$A$2:$A$3500&lt;&gt;""))</f>
        <v>#N/A</v>
      </c>
      <c r="G142" s="4" t="str">
        <f t="shared" si="6"/>
        <v/>
      </c>
    </row>
    <row r="143" spans="2:7" x14ac:dyDescent="0.25">
      <c r="C143" t="s">
        <v>359</v>
      </c>
      <c r="D143">
        <v>3</v>
      </c>
      <c r="E143" t="s">
        <v>350</v>
      </c>
      <c r="F143" t="e">
        <f>SUMPRODUCT((INDEX(Rohdaten!$A$2:$GG$3500,,MATCH(C143,Rohdaten!$1:$1,))&amp;""=D143&amp;"")*(Rohdaten!$A$2:$A$3500&lt;&gt;""))</f>
        <v>#N/A</v>
      </c>
      <c r="G143" s="4" t="str">
        <f t="shared" si="6"/>
        <v/>
      </c>
    </row>
    <row r="144" spans="2:7" x14ac:dyDescent="0.25">
      <c r="C144" t="s">
        <v>359</v>
      </c>
      <c r="D144">
        <v>4</v>
      </c>
      <c r="E144" t="s">
        <v>351</v>
      </c>
      <c r="F144" t="e">
        <f>SUMPRODUCT((INDEX(Rohdaten!$A$2:$GG$3500,,MATCH(C144,Rohdaten!$1:$1,))&amp;""=D144&amp;"")*(Rohdaten!$A$2:$A$3500&lt;&gt;""))</f>
        <v>#N/A</v>
      </c>
      <c r="G144" s="4" t="str">
        <f t="shared" si="6"/>
        <v/>
      </c>
    </row>
    <row r="145" spans="1:7" x14ac:dyDescent="0.25">
      <c r="C145" t="s">
        <v>359</v>
      </c>
      <c r="D145">
        <v>6</v>
      </c>
      <c r="E145" t="s">
        <v>352</v>
      </c>
      <c r="F145" t="e">
        <f>SUMPRODUCT((INDEX(Rohdaten!$A$2:$GG$3500,,MATCH(C145,Rohdaten!$1:$1,))&amp;""=D145&amp;"")*(Rohdaten!$A$2:$A$3500&lt;&gt;""))</f>
        <v>#N/A</v>
      </c>
      <c r="G145" s="4" t="str">
        <f t="shared" si="6"/>
        <v/>
      </c>
    </row>
    <row r="146" spans="1:7" x14ac:dyDescent="0.25">
      <c r="B146" s="2" t="s">
        <v>355</v>
      </c>
      <c r="C146" t="s">
        <v>360</v>
      </c>
      <c r="E146" t="s">
        <v>246</v>
      </c>
      <c r="F146" t="e">
        <f>SUMPRODUCT((INDEX(Rohdaten!$A$2:$GG$3500,,MATCH(C146,Rohdaten!$1:$1,))&amp;""=D146&amp;"")*(Rohdaten!$A$2:$A$3500&lt;&gt;""))</f>
        <v>#N/A</v>
      </c>
      <c r="G146" s="4" t="e">
        <f t="shared" si="6"/>
        <v>#N/A</v>
      </c>
    </row>
    <row r="147" spans="1:7" x14ac:dyDescent="0.25">
      <c r="C147" t="s">
        <v>360</v>
      </c>
      <c r="D147">
        <v>1</v>
      </c>
      <c r="E147" t="s">
        <v>348</v>
      </c>
      <c r="F147" t="e">
        <f>SUMPRODUCT((INDEX(Rohdaten!$A$2:$GG$3500,,MATCH(C147,Rohdaten!$1:$1,))&amp;""=D147&amp;"")*(Rohdaten!$A$2:$A$3500&lt;&gt;""))</f>
        <v>#N/A</v>
      </c>
      <c r="G147" s="4" t="str">
        <f t="shared" si="6"/>
        <v/>
      </c>
    </row>
    <row r="148" spans="1:7" x14ac:dyDescent="0.25">
      <c r="C148" t="s">
        <v>360</v>
      </c>
      <c r="D148">
        <v>2</v>
      </c>
      <c r="E148" t="s">
        <v>349</v>
      </c>
      <c r="F148" t="e">
        <f>SUMPRODUCT((INDEX(Rohdaten!$A$2:$GG$3500,,MATCH(C148,Rohdaten!$1:$1,))&amp;""=D148&amp;"")*(Rohdaten!$A$2:$A$3500&lt;&gt;""))</f>
        <v>#N/A</v>
      </c>
      <c r="G148" s="4" t="str">
        <f t="shared" si="6"/>
        <v/>
      </c>
    </row>
    <row r="149" spans="1:7" x14ac:dyDescent="0.25">
      <c r="C149" t="s">
        <v>360</v>
      </c>
      <c r="D149">
        <v>3</v>
      </c>
      <c r="E149" t="s">
        <v>350</v>
      </c>
      <c r="F149" t="e">
        <f>SUMPRODUCT((INDEX(Rohdaten!$A$2:$GG$3500,,MATCH(C149,Rohdaten!$1:$1,))&amp;""=D149&amp;"")*(Rohdaten!$A$2:$A$3500&lt;&gt;""))</f>
        <v>#N/A</v>
      </c>
      <c r="G149" s="4" t="str">
        <f t="shared" si="6"/>
        <v/>
      </c>
    </row>
    <row r="150" spans="1:7" x14ac:dyDescent="0.25">
      <c r="C150" t="s">
        <v>360</v>
      </c>
      <c r="D150">
        <v>4</v>
      </c>
      <c r="E150" t="s">
        <v>351</v>
      </c>
      <c r="F150" t="e">
        <f>SUMPRODUCT((INDEX(Rohdaten!$A$2:$GG$3500,,MATCH(C150,Rohdaten!$1:$1,))&amp;""=D150&amp;"")*(Rohdaten!$A$2:$A$3500&lt;&gt;""))</f>
        <v>#N/A</v>
      </c>
      <c r="G150" s="4" t="str">
        <f t="shared" si="6"/>
        <v/>
      </c>
    </row>
    <row r="151" spans="1:7" x14ac:dyDescent="0.25">
      <c r="C151" t="s">
        <v>360</v>
      </c>
      <c r="D151">
        <v>6</v>
      </c>
      <c r="E151" t="s">
        <v>352</v>
      </c>
      <c r="F151" t="e">
        <f>SUMPRODUCT((INDEX(Rohdaten!$A$2:$GG$3500,,MATCH(C151,Rohdaten!$1:$1,))&amp;""=D151&amp;"")*(Rohdaten!$A$2:$A$3500&lt;&gt;""))</f>
        <v>#N/A</v>
      </c>
      <c r="G151" s="4" t="str">
        <f t="shared" si="6"/>
        <v/>
      </c>
    </row>
    <row r="152" spans="1:7" x14ac:dyDescent="0.25">
      <c r="B152" s="2" t="s">
        <v>356</v>
      </c>
      <c r="C152" t="s">
        <v>361</v>
      </c>
      <c r="E152" t="s">
        <v>246</v>
      </c>
      <c r="F152" t="e">
        <f>SUMPRODUCT((INDEX(Rohdaten!$A$2:$GG$3500,,MATCH(C152,Rohdaten!$1:$1,))&amp;""=D152&amp;"")*(Rohdaten!$A$2:$A$3500&lt;&gt;""))</f>
        <v>#N/A</v>
      </c>
      <c r="G152" s="4" t="e">
        <f t="shared" si="6"/>
        <v>#N/A</v>
      </c>
    </row>
    <row r="153" spans="1:7" x14ac:dyDescent="0.25">
      <c r="C153" t="s">
        <v>361</v>
      </c>
      <c r="D153">
        <v>1</v>
      </c>
      <c r="E153" t="s">
        <v>348</v>
      </c>
      <c r="F153" t="e">
        <f>SUMPRODUCT((INDEX(Rohdaten!$A$2:$GG$3500,,MATCH(C153,Rohdaten!$1:$1,))&amp;""=D153&amp;"")*(Rohdaten!$A$2:$A$3500&lt;&gt;""))</f>
        <v>#N/A</v>
      </c>
      <c r="G153" s="4" t="str">
        <f t="shared" si="6"/>
        <v/>
      </c>
    </row>
    <row r="154" spans="1:7" x14ac:dyDescent="0.25">
      <c r="C154" t="s">
        <v>361</v>
      </c>
      <c r="D154">
        <v>2</v>
      </c>
      <c r="E154" t="s">
        <v>349</v>
      </c>
      <c r="F154" t="e">
        <f>SUMPRODUCT((INDEX(Rohdaten!$A$2:$GG$3500,,MATCH(C154,Rohdaten!$1:$1,))&amp;""=D154&amp;"")*(Rohdaten!$A$2:$A$3500&lt;&gt;""))</f>
        <v>#N/A</v>
      </c>
      <c r="G154" s="4" t="str">
        <f>IF(MATCH(C154,$C:$C,0)=ROW(C154),SUM(F154:F158),"")</f>
        <v/>
      </c>
    </row>
    <row r="155" spans="1:7" x14ac:dyDescent="0.25">
      <c r="C155" t="s">
        <v>361</v>
      </c>
      <c r="D155">
        <v>3</v>
      </c>
      <c r="E155" t="s">
        <v>350</v>
      </c>
      <c r="F155" t="e">
        <f>SUMPRODUCT((INDEX(Rohdaten!$A$2:$GG$3500,,MATCH(C155,Rohdaten!$1:$1,))&amp;""=D155&amp;"")*(Rohdaten!$A$2:$A$3500&lt;&gt;""))</f>
        <v>#N/A</v>
      </c>
      <c r="G155" s="4" t="str">
        <f>IF(MATCH(C155,$C:$C,0)=ROW(C155),SUM(F155:F158),"")</f>
        <v/>
      </c>
    </row>
    <row r="156" spans="1:7" x14ac:dyDescent="0.25">
      <c r="C156" t="s">
        <v>361</v>
      </c>
      <c r="D156">
        <v>4</v>
      </c>
      <c r="E156" t="s">
        <v>351</v>
      </c>
      <c r="F156" t="e">
        <f>SUMPRODUCT((INDEX(Rohdaten!$A$2:$GG$3500,,MATCH(C156,Rohdaten!$1:$1,))&amp;""=D156&amp;"")*(Rohdaten!$A$2:$A$3500&lt;&gt;""))</f>
        <v>#N/A</v>
      </c>
      <c r="G156" s="4" t="str">
        <f>IF(MATCH(C156,$C:$C,0)=ROW(C156),SUM(F156:F158),"")</f>
        <v/>
      </c>
    </row>
    <row r="157" spans="1:7" x14ac:dyDescent="0.25">
      <c r="C157" t="s">
        <v>361</v>
      </c>
      <c r="D157">
        <v>6</v>
      </c>
      <c r="E157" t="s">
        <v>352</v>
      </c>
      <c r="F157" t="e">
        <f>SUMPRODUCT((INDEX(Rohdaten!$A$2:$GG$3500,,MATCH(C157,Rohdaten!$1:$1,))&amp;""=D157&amp;"")*(Rohdaten!$A$2:$A$3500&lt;&gt;""))</f>
        <v>#N/A</v>
      </c>
      <c r="G157" s="4" t="str">
        <f>IF(MATCH(C157,$C:$C,0)=ROW(C157),SUM(F157:F158),"")</f>
        <v/>
      </c>
    </row>
    <row r="159" spans="1:7" x14ac:dyDescent="0.25">
      <c r="A159"/>
      <c r="B159"/>
      <c r="F159" s="4"/>
    </row>
    <row r="160" spans="1:7" x14ac:dyDescent="0.25">
      <c r="F160" s="4"/>
      <c r="G160" s="4"/>
    </row>
    <row r="161" spans="1:7" ht="15.75" x14ac:dyDescent="0.25">
      <c r="A161" s="28" t="s">
        <v>93</v>
      </c>
      <c r="B161" s="32"/>
      <c r="C161" s="30"/>
      <c r="D161" s="29"/>
      <c r="E161" s="29"/>
      <c r="F161" s="30"/>
      <c r="G161" s="30"/>
    </row>
    <row r="162" spans="1:7" x14ac:dyDescent="0.25">
      <c r="A162"/>
      <c r="B162" t="s">
        <v>157</v>
      </c>
      <c r="C162" t="s">
        <v>156</v>
      </c>
      <c r="E162" t="s">
        <v>70</v>
      </c>
      <c r="F162" t="e">
        <f>SUMPRODUCT((INDEX(Rohdaten!$A$2:$GG$3500,,MATCH(C162,Rohdaten!$1:$1,))&amp;""=D162&amp;"")*(INDEX(Rohdaten!$A$2:$GG$3500,,MATCH("end_date",Rohdaten!$1:$1,))&lt;&gt;""))</f>
        <v>#N/A</v>
      </c>
      <c r="G162" t="e">
        <f>IF(MATCH(C162,$C:$C,0)=ROW(C162),SUM(F162:F164),"")</f>
        <v>#N/A</v>
      </c>
    </row>
    <row r="163" spans="1:7" x14ac:dyDescent="0.25">
      <c r="A163"/>
      <c r="B163"/>
      <c r="C163" t="s">
        <v>156</v>
      </c>
      <c r="D163">
        <v>0</v>
      </c>
      <c r="E163" t="s">
        <v>49</v>
      </c>
      <c r="F163" t="e">
        <f>SUMPRODUCT((INDEX(Rohdaten!$A$2:$GG$3500,,MATCH(C163,Rohdaten!$1:$1,))&amp;""=D163&amp;"")*(INDEX(Rohdaten!$A$2:$GG$3500,,MATCH("end_date",Rohdaten!$1:$1,))&lt;&gt;""))</f>
        <v>#N/A</v>
      </c>
      <c r="G163" t="str">
        <f>IF(MATCH(C163,$C:$C,0)=ROW(C163),SUM(F163:F165),"")</f>
        <v/>
      </c>
    </row>
    <row r="164" spans="1:7" x14ac:dyDescent="0.25">
      <c r="A164"/>
      <c r="B164"/>
      <c r="C164" t="s">
        <v>156</v>
      </c>
      <c r="D164">
        <v>1</v>
      </c>
      <c r="E164" t="s">
        <v>50</v>
      </c>
      <c r="F164" t="e">
        <f>SUMPRODUCT((INDEX(Rohdaten!$A$2:$GG$3500,,MATCH(C164,Rohdaten!$1:$1,))&amp;""=D164&amp;"")*(INDEX(Rohdaten!$A$2:$GG$3500,,MATCH("end_date",Rohdaten!$1:$1,))&lt;&gt;""))</f>
        <v>#N/A</v>
      </c>
      <c r="G164" t="str">
        <f>IF(MATCH(C164,$C:$C,0)=ROW(C164),SUM(F164:F167),"")</f>
        <v/>
      </c>
    </row>
    <row r="165" spans="1:7" x14ac:dyDescent="0.25">
      <c r="A165"/>
      <c r="B165" t="s">
        <v>158</v>
      </c>
      <c r="C165" t="s">
        <v>159</v>
      </c>
      <c r="E165" t="s">
        <v>48</v>
      </c>
      <c r="F165" t="e">
        <f>SUMPRODUCT((INDEX(Rohdaten!$A$2:$GG$3500,,MATCH(C165,Rohdaten!$1:$1,))&amp;""=D165&amp;"")*(INDEX(Rohdaten!$A$2:$GG$3500,,MATCH("end_date",Rohdaten!$1:$1,))&lt;&gt;""))</f>
        <v>#N/A</v>
      </c>
      <c r="G165" t="e">
        <f>IF(MATCH(C165,$C:$C,0)=ROW(C165),SUM(F165:F171),"")</f>
        <v>#N/A</v>
      </c>
    </row>
    <row r="166" spans="1:7" x14ac:dyDescent="0.25">
      <c r="A166"/>
      <c r="B166"/>
      <c r="C166" t="s">
        <v>159</v>
      </c>
      <c r="D166">
        <v>0</v>
      </c>
      <c r="E166" t="s">
        <v>165</v>
      </c>
      <c r="F166" t="e">
        <f>SUMPRODUCT((INDEX(Rohdaten!$A$2:$GG$3500,,MATCH(C166,Rohdaten!$1:$1,))&amp;""=D166&amp;"")*(INDEX(Rohdaten!$A$2:$GG$3500,,MATCH("end_date",Rohdaten!$1:$1,))&lt;&gt;""))</f>
        <v>#N/A</v>
      </c>
    </row>
    <row r="167" spans="1:7" x14ac:dyDescent="0.25">
      <c r="A167"/>
      <c r="B167"/>
      <c r="C167" t="s">
        <v>159</v>
      </c>
      <c r="D167">
        <v>1</v>
      </c>
      <c r="E167" t="s">
        <v>160</v>
      </c>
      <c r="F167" t="e">
        <f>SUMPRODUCT((INDEX(Rohdaten!$A$2:$GG$3500,,MATCH(C167,Rohdaten!$1:$1,))&amp;""=D167&amp;"")*(INDEX(Rohdaten!$A$2:$GG$3500,,MATCH("end_date",Rohdaten!$1:$1,))&lt;&gt;""))</f>
        <v>#N/A</v>
      </c>
      <c r="G167" t="str">
        <f>IF(MATCH(C167,$C:$C,0)=ROW(C167),SUM(F167:F169),"")</f>
        <v/>
      </c>
    </row>
    <row r="168" spans="1:7" x14ac:dyDescent="0.25">
      <c r="A168"/>
      <c r="B168"/>
      <c r="C168" t="s">
        <v>159</v>
      </c>
      <c r="D168">
        <v>2</v>
      </c>
      <c r="E168" t="s">
        <v>161</v>
      </c>
      <c r="F168" t="e">
        <f>SUMPRODUCT((INDEX(Rohdaten!$A$2:$GG$3500,,MATCH(C168,Rohdaten!$1:$1,))&amp;""=D168&amp;"")*(INDEX(Rohdaten!$A$2:$GG$3500,,MATCH("end_date",Rohdaten!$1:$1,))&lt;&gt;""))</f>
        <v>#N/A</v>
      </c>
      <c r="G168" t="str">
        <f>IF(MATCH(C168,$C:$C,0)=ROW(C168),SUM(F168:F170),"")</f>
        <v/>
      </c>
    </row>
    <row r="169" spans="1:7" x14ac:dyDescent="0.25">
      <c r="A169"/>
      <c r="B169"/>
      <c r="C169" t="s">
        <v>159</v>
      </c>
      <c r="D169">
        <v>3</v>
      </c>
      <c r="E169" t="s">
        <v>162</v>
      </c>
      <c r="F169" t="e">
        <f>SUMPRODUCT((INDEX(Rohdaten!$A$2:$GG$3500,,MATCH(C169,Rohdaten!$1:$1,))&amp;""=D169&amp;"")*(INDEX(Rohdaten!$A$2:$GG$3500,,MATCH("end_date",Rohdaten!$1:$1,))&lt;&gt;""))</f>
        <v>#N/A</v>
      </c>
      <c r="G169" t="str">
        <f>IF(MATCH(C169,$C:$C,0)=ROW(C169),SUM(F169:F171),"")</f>
        <v/>
      </c>
    </row>
    <row r="170" spans="1:7" x14ac:dyDescent="0.25">
      <c r="A170"/>
      <c r="B170"/>
      <c r="C170" t="s">
        <v>159</v>
      </c>
      <c r="D170">
        <v>4</v>
      </c>
      <c r="E170" t="s">
        <v>163</v>
      </c>
      <c r="F170" t="e">
        <f>SUMPRODUCT((INDEX(Rohdaten!$A$2:$GG$3500,,MATCH(C170,Rohdaten!$1:$1,))&amp;""=D170&amp;"")*(INDEX(Rohdaten!$A$2:$GG$3500,,MATCH("end_date",Rohdaten!$1:$1,))&lt;&gt;""))</f>
        <v>#N/A</v>
      </c>
      <c r="G170" t="str">
        <f>IF(MATCH(C170,$C:$C,0)=ROW(C170),SUM(F170:F181),"")</f>
        <v/>
      </c>
    </row>
    <row r="171" spans="1:7" x14ac:dyDescent="0.25">
      <c r="A171"/>
      <c r="B171"/>
      <c r="C171" t="s">
        <v>159</v>
      </c>
      <c r="D171">
        <v>5</v>
      </c>
      <c r="E171" t="s">
        <v>164</v>
      </c>
      <c r="F171" t="e">
        <f>SUMPRODUCT((INDEX(Rohdaten!$A$2:$GG$3500,,MATCH(C171,Rohdaten!$1:$1,))&amp;""=D171&amp;"")*(INDEX(Rohdaten!$A$2:$GG$3500,,MATCH("end_date",Rohdaten!$1:$1,))&lt;&gt;""))</f>
        <v>#N/A</v>
      </c>
      <c r="G171" t="str">
        <f>IF(MATCH(C171,$C:$C,0)=ROW(C171),SUM(F171:F182),"")</f>
        <v/>
      </c>
    </row>
    <row r="172" spans="1:7" x14ac:dyDescent="0.25">
      <c r="B172" t="s">
        <v>166</v>
      </c>
      <c r="C172" t="s">
        <v>167</v>
      </c>
      <c r="E172" t="s">
        <v>70</v>
      </c>
      <c r="F172" s="4" t="e">
        <f>SUMPRODUCT((INDEX(Rohdaten!$A$2:$GG$3500,,MATCH(C172,Rohdaten!$1:$1,))&amp;""=D172&amp;"")*(INDEX(Rohdaten!$A$2:$GG$3500,,MATCH("end_date",Rohdaten!$1:$1,))&lt;&gt;""))</f>
        <v>#N/A</v>
      </c>
      <c r="G172" s="4" t="e">
        <f>IF(MATCH(C172,$C:$C,0)=ROW(C172),SUM(F172:F174),"")</f>
        <v>#N/A</v>
      </c>
    </row>
    <row r="173" spans="1:7" x14ac:dyDescent="0.25">
      <c r="C173" t="s">
        <v>167</v>
      </c>
      <c r="D173">
        <v>0</v>
      </c>
      <c r="E173" t="s">
        <v>49</v>
      </c>
      <c r="F173" s="4" t="e">
        <f>SUMPRODUCT((INDEX(Rohdaten!$A$2:$GG$3500,,MATCH(C173,Rohdaten!$1:$1,))&amp;""=D173&amp;"")*(INDEX(Rohdaten!$A$2:$GG$3500,,MATCH("end_date",Rohdaten!$1:$1,))&lt;&gt;""))</f>
        <v>#N/A</v>
      </c>
      <c r="G173" s="4" t="str">
        <f>IF(MATCH(C173,$C:$C,0)=ROW(C173),SUM(F173:F188),"")</f>
        <v/>
      </c>
    </row>
    <row r="174" spans="1:7" x14ac:dyDescent="0.25">
      <c r="C174" t="s">
        <v>167</v>
      </c>
      <c r="D174">
        <v>1</v>
      </c>
      <c r="E174" t="s">
        <v>50</v>
      </c>
      <c r="F174" s="4" t="e">
        <f>SUMPRODUCT((INDEX(Rohdaten!$A$2:$GG$3500,,MATCH(C174,Rohdaten!$1:$1,))&amp;""=D174&amp;"")*(INDEX(Rohdaten!$A$2:$GG$3500,,MATCH("end_date",Rohdaten!$1:$1,))&lt;&gt;""))</f>
        <v>#N/A</v>
      </c>
      <c r="G174" s="4" t="str">
        <f>IF(MATCH(C174,$C:$C,0)=ROW(C174),SUM(F174:F189),"")</f>
        <v/>
      </c>
    </row>
    <row r="175" spans="1:7" x14ac:dyDescent="0.25">
      <c r="F175" s="4"/>
      <c r="G175" s="4"/>
    </row>
    <row r="176" spans="1:7" x14ac:dyDescent="0.25">
      <c r="F176" s="4"/>
      <c r="G176" s="4"/>
    </row>
    <row r="177" spans="1:7" x14ac:dyDescent="0.25">
      <c r="F177" s="4"/>
      <c r="G177" s="4"/>
    </row>
    <row r="178" spans="1:7" x14ac:dyDescent="0.25">
      <c r="F178" s="4"/>
      <c r="G178" s="4"/>
    </row>
    <row r="179" spans="1:7" x14ac:dyDescent="0.25">
      <c r="F179" s="4"/>
      <c r="G179" s="4"/>
    </row>
    <row r="180" spans="1:7" x14ac:dyDescent="0.25">
      <c r="F180" s="4"/>
      <c r="G180" s="4"/>
    </row>
    <row r="181" spans="1:7" x14ac:dyDescent="0.25">
      <c r="A181"/>
      <c r="B181"/>
    </row>
    <row r="182" spans="1:7" x14ac:dyDescent="0.25">
      <c r="A182"/>
      <c r="B182"/>
    </row>
    <row r="183" spans="1:7" x14ac:dyDescent="0.25">
      <c r="A183" s="27" t="s">
        <v>151</v>
      </c>
      <c r="B183" t="s">
        <v>152</v>
      </c>
      <c r="C183" t="s">
        <v>153</v>
      </c>
      <c r="D183" t="b">
        <v>1</v>
      </c>
      <c r="E183" t="s">
        <v>154</v>
      </c>
      <c r="F183" s="4" t="e">
        <f>SUMPRODUCT((INDEX(Rohdaten!$A$2:$GG$3500,,MATCH(C183,Rohdaten!$1:$1,))&amp;""=D183&amp;"")*(INDEX(Rohdaten!$A$2:$GG$3500,,MATCH("end_date",Rohdaten!$1:$1,))&lt;&gt;""))</f>
        <v>#N/A</v>
      </c>
      <c r="G183" s="4" t="e">
        <f>IF(MATCH(C183,$C:$C,0)=ROW(C183),SUM(F183:F185),"")</f>
        <v>#N/A</v>
      </c>
    </row>
    <row r="184" spans="1:7" x14ac:dyDescent="0.25">
      <c r="C184" t="s">
        <v>153</v>
      </c>
      <c r="D184" t="b">
        <v>0</v>
      </c>
      <c r="E184" t="s">
        <v>155</v>
      </c>
      <c r="F184" s="4" t="e">
        <f>SUMPRODUCT((INDEX(Rohdaten!$A$2:$GG$3500,,MATCH(C184,Rohdaten!$1:$1,))&amp;""=D184&amp;"")*(INDEX(Rohdaten!$A$2:$GG$3500,,MATCH("end_date",Rohdaten!$1:$1,))&lt;&gt;""))</f>
        <v>#N/A</v>
      </c>
      <c r="G184" s="4" t="str">
        <f>IF(MATCH(C184,$C:$C,0)=ROW(C184),SUM(F184:F186),"")</f>
        <v/>
      </c>
    </row>
    <row r="185" spans="1:7" x14ac:dyDescent="0.25">
      <c r="C185" t="s">
        <v>153</v>
      </c>
      <c r="E185" t="s">
        <v>48</v>
      </c>
      <c r="F185" s="4" t="e">
        <f>SUMPRODUCT((INDEX(Rohdaten!$A$2:$GG$3500,,MATCH(C185,Rohdaten!$1:$1,))&amp;""=D185&amp;"")*(INDEX(Rohdaten!$A$2:$GG$3500,,MATCH("end_date",Rohdaten!$1:$1,))&lt;&gt;""))</f>
        <v>#N/A</v>
      </c>
      <c r="G185" s="4" t="str">
        <f>IF(MATCH(C185,$C:$C,0)=ROW(C185),SUM(F185:F187),"")</f>
        <v/>
      </c>
    </row>
    <row r="186" spans="1:7" ht="15" customHeight="1" x14ac:dyDescent="0.25">
      <c r="A186"/>
      <c r="B186"/>
    </row>
    <row r="187" spans="1:7" ht="15" customHeight="1" x14ac:dyDescent="0.25">
      <c r="A187"/>
      <c r="B187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9"/>
  <sheetViews>
    <sheetView workbookViewId="0"/>
  </sheetViews>
  <sheetFormatPr baseColWidth="10" defaultRowHeight="15" x14ac:dyDescent="0.25"/>
  <cols>
    <col min="1" max="1" width="16.140625" bestFit="1" customWidth="1"/>
    <col min="2" max="2" width="16.7109375" bestFit="1" customWidth="1"/>
    <col min="3" max="3" width="20" bestFit="1" customWidth="1"/>
    <col min="4" max="4" width="5.5703125" bestFit="1" customWidth="1"/>
    <col min="5" max="5" width="19.140625" bestFit="1" customWidth="1"/>
    <col min="6" max="6" width="7" bestFit="1" customWidth="1"/>
  </cols>
  <sheetData>
    <row r="1" spans="1:8" s="1" customFormat="1" x14ac:dyDescent="0.25">
      <c r="A1" s="25" t="s">
        <v>132</v>
      </c>
      <c r="B1" s="24" t="s">
        <v>131</v>
      </c>
      <c r="C1" s="10" t="s">
        <v>52</v>
      </c>
      <c r="D1" s="10" t="s">
        <v>53</v>
      </c>
      <c r="E1" s="10" t="s">
        <v>54</v>
      </c>
      <c r="F1" s="10" t="s">
        <v>51</v>
      </c>
      <c r="G1" s="10" t="s">
        <v>55</v>
      </c>
      <c r="H1" s="10" t="s">
        <v>135</v>
      </c>
    </row>
    <row r="2" spans="1:8" s="1" customFormat="1" x14ac:dyDescent="0.25">
      <c r="A2" s="46" t="s">
        <v>244</v>
      </c>
      <c r="B2" s="44"/>
      <c r="C2" s="45"/>
      <c r="D2" s="45"/>
      <c r="E2" s="45"/>
      <c r="F2" s="45"/>
      <c r="G2" s="45"/>
      <c r="H2" s="45"/>
    </row>
    <row r="3" spans="1:8" x14ac:dyDescent="0.25">
      <c r="B3" t="s">
        <v>244</v>
      </c>
      <c r="C3" t="s">
        <v>245</v>
      </c>
      <c r="D3">
        <v>0</v>
      </c>
      <c r="E3" t="s">
        <v>246</v>
      </c>
      <c r="F3" s="4" t="e">
        <f>SUMPRODUCT((INDEX(Rohdaten!$A$2:$GG$3500,,MATCH(C3,Rohdaten!$1:$1,))&amp;""=D3&amp;"")*(Rohdaten!$A$2:$A$3500&lt;&gt;""))</f>
        <v>#N/A</v>
      </c>
    </row>
    <row r="4" spans="1:8" x14ac:dyDescent="0.25">
      <c r="C4" t="s">
        <v>245</v>
      </c>
      <c r="D4">
        <v>1</v>
      </c>
      <c r="E4" t="s">
        <v>247</v>
      </c>
      <c r="F4" s="4" t="e">
        <f>SUMPRODUCT((INDEX(Rohdaten!$A$2:$GG$3500,,MATCH(C4,Rohdaten!$1:$1,))&amp;""=D4&amp;"")*(Rohdaten!$A$2:$A$3500&lt;&gt;""))</f>
        <v>#N/A</v>
      </c>
    </row>
    <row r="5" spans="1:8" x14ac:dyDescent="0.25">
      <c r="C5" t="s">
        <v>245</v>
      </c>
      <c r="D5">
        <v>10</v>
      </c>
      <c r="E5" t="s">
        <v>248</v>
      </c>
      <c r="F5" s="4" t="e">
        <f>SUMPRODUCT((INDEX(Rohdaten!$A$2:$GG$3500,,MATCH(C5,Rohdaten!$1:$1,))&amp;""=D5&amp;"")*(Rohdaten!$A$2:$A$3500&lt;&gt;""))</f>
        <v>#N/A</v>
      </c>
    </row>
    <row r="6" spans="1:8" x14ac:dyDescent="0.25">
      <c r="C6" t="s">
        <v>245</v>
      </c>
      <c r="D6">
        <v>11</v>
      </c>
      <c r="E6" t="s">
        <v>249</v>
      </c>
      <c r="F6" s="4" t="e">
        <f>SUMPRODUCT((INDEX(Rohdaten!$A$2:$GG$3500,,MATCH(C6,Rohdaten!$1:$1,))&amp;""=D6&amp;"")*(Rohdaten!$A$2:$A$3500&lt;&gt;""))</f>
        <v>#N/A</v>
      </c>
    </row>
    <row r="7" spans="1:8" x14ac:dyDescent="0.25">
      <c r="C7" t="s">
        <v>245</v>
      </c>
      <c r="D7">
        <v>12</v>
      </c>
      <c r="E7" t="s">
        <v>250</v>
      </c>
      <c r="F7" s="4" t="e">
        <f>SUMPRODUCT((INDEX(Rohdaten!$A$2:$GG$3500,,MATCH(C7,Rohdaten!$1:$1,))&amp;""=D7&amp;"")*(Rohdaten!$A$2:$A$3500&lt;&gt;""))</f>
        <v>#N/A</v>
      </c>
    </row>
    <row r="8" spans="1:8" x14ac:dyDescent="0.25">
      <c r="C8" t="s">
        <v>245</v>
      </c>
      <c r="D8">
        <v>13</v>
      </c>
      <c r="E8" t="s">
        <v>251</v>
      </c>
      <c r="F8" s="4" t="e">
        <f>SUMPRODUCT((INDEX(Rohdaten!$A$2:$GG$3500,,MATCH(C8,Rohdaten!$1:$1,))&amp;""=D8&amp;"")*(Rohdaten!$A$2:$A$3500&lt;&gt;""))</f>
        <v>#N/A</v>
      </c>
    </row>
    <row r="9" spans="1:8" x14ac:dyDescent="0.25">
      <c r="C9" t="s">
        <v>245</v>
      </c>
      <c r="D9">
        <v>14</v>
      </c>
      <c r="E9" t="s">
        <v>252</v>
      </c>
      <c r="F9" s="4" t="e">
        <f>SUMPRODUCT((INDEX(Rohdaten!$A$2:$GG$3500,,MATCH(C9,Rohdaten!$1:$1,))&amp;""=D9&amp;"")*(Rohdaten!$A$2:$A$3500&lt;&gt;""))</f>
        <v>#N/A</v>
      </c>
    </row>
    <row r="10" spans="1:8" x14ac:dyDescent="0.25">
      <c r="C10" t="s">
        <v>245</v>
      </c>
      <c r="D10">
        <v>15</v>
      </c>
      <c r="E10" t="s">
        <v>253</v>
      </c>
      <c r="F10" s="4" t="e">
        <f>SUMPRODUCT((INDEX(Rohdaten!$A$2:$GG$3500,,MATCH(C10,Rohdaten!$1:$1,))&amp;""=D10&amp;"")*(Rohdaten!$A$2:$A$3500&lt;&gt;""))</f>
        <v>#N/A</v>
      </c>
    </row>
    <row r="11" spans="1:8" x14ac:dyDescent="0.25">
      <c r="C11" t="s">
        <v>245</v>
      </c>
      <c r="D11">
        <v>16</v>
      </c>
      <c r="E11" t="s">
        <v>254</v>
      </c>
      <c r="F11" s="4" t="e">
        <f>SUMPRODUCT((INDEX(Rohdaten!$A$2:$GG$3500,,MATCH(C11,Rohdaten!$1:$1,))&amp;""=D11&amp;"")*(Rohdaten!$A$2:$A$3500&lt;&gt;""))</f>
        <v>#N/A</v>
      </c>
    </row>
    <row r="12" spans="1:8" x14ac:dyDescent="0.25">
      <c r="C12" t="s">
        <v>245</v>
      </c>
      <c r="D12">
        <v>17</v>
      </c>
      <c r="E12" t="s">
        <v>255</v>
      </c>
      <c r="F12" s="4" t="e">
        <f>SUMPRODUCT((INDEX(Rohdaten!$A$2:$GG$3500,,MATCH(C12,Rohdaten!$1:$1,))&amp;""=D12&amp;"")*(Rohdaten!$A$2:$A$3500&lt;&gt;""))</f>
        <v>#N/A</v>
      </c>
    </row>
    <row r="13" spans="1:8" x14ac:dyDescent="0.25">
      <c r="C13" t="s">
        <v>245</v>
      </c>
      <c r="D13">
        <v>18</v>
      </c>
      <c r="E13" t="s">
        <v>256</v>
      </c>
      <c r="F13" s="4" t="e">
        <f>SUMPRODUCT((INDEX(Rohdaten!$A$2:$GG$3500,,MATCH(C13,Rohdaten!$1:$1,))&amp;""=D13&amp;"")*(Rohdaten!$A$2:$A$3500&lt;&gt;""))</f>
        <v>#N/A</v>
      </c>
    </row>
    <row r="14" spans="1:8" x14ac:dyDescent="0.25">
      <c r="C14" t="s">
        <v>245</v>
      </c>
      <c r="D14">
        <v>19</v>
      </c>
      <c r="E14" t="s">
        <v>257</v>
      </c>
      <c r="F14" s="4" t="e">
        <f>SUMPRODUCT((INDEX(Rohdaten!$A$2:$GG$3500,,MATCH(C14,Rohdaten!$1:$1,))&amp;""=D14&amp;"")*(Rohdaten!$A$2:$A$3500&lt;&gt;""))</f>
        <v>#N/A</v>
      </c>
    </row>
    <row r="15" spans="1:8" x14ac:dyDescent="0.25">
      <c r="C15" t="s">
        <v>245</v>
      </c>
      <c r="D15">
        <v>2</v>
      </c>
      <c r="E15" t="s">
        <v>258</v>
      </c>
      <c r="F15" s="4" t="e">
        <f>SUMPRODUCT((INDEX(Rohdaten!$A$2:$GG$3500,,MATCH(C15,Rohdaten!$1:$1,))&amp;""=D15&amp;"")*(Rohdaten!$A$2:$A$3500&lt;&gt;""))</f>
        <v>#N/A</v>
      </c>
    </row>
    <row r="16" spans="1:8" x14ac:dyDescent="0.25">
      <c r="C16" t="s">
        <v>245</v>
      </c>
      <c r="D16">
        <v>20</v>
      </c>
      <c r="E16" t="s">
        <v>259</v>
      </c>
      <c r="F16" s="4" t="e">
        <f>SUMPRODUCT((INDEX(Rohdaten!$A$2:$GG$3500,,MATCH(C16,Rohdaten!$1:$1,))&amp;""=D16&amp;"")*(Rohdaten!$A$2:$A$3500&lt;&gt;""))</f>
        <v>#N/A</v>
      </c>
    </row>
    <row r="17" spans="3:6" x14ac:dyDescent="0.25">
      <c r="C17" t="s">
        <v>245</v>
      </c>
      <c r="D17">
        <v>21</v>
      </c>
      <c r="E17" t="s">
        <v>260</v>
      </c>
      <c r="F17" s="4" t="e">
        <f>SUMPRODUCT((INDEX(Rohdaten!$A$2:$GG$3500,,MATCH(C17,Rohdaten!$1:$1,))&amp;""=D17&amp;"")*(Rohdaten!$A$2:$A$3500&lt;&gt;""))</f>
        <v>#N/A</v>
      </c>
    </row>
    <row r="18" spans="3:6" x14ac:dyDescent="0.25">
      <c r="C18" t="s">
        <v>245</v>
      </c>
      <c r="D18">
        <v>22</v>
      </c>
      <c r="E18" t="s">
        <v>261</v>
      </c>
      <c r="F18" s="4" t="e">
        <f>SUMPRODUCT((INDEX(Rohdaten!$A$2:$GG$3500,,MATCH(C18,Rohdaten!$1:$1,))&amp;""=D18&amp;"")*(Rohdaten!$A$2:$A$3500&lt;&gt;""))</f>
        <v>#N/A</v>
      </c>
    </row>
    <row r="19" spans="3:6" x14ac:dyDescent="0.25">
      <c r="C19" t="s">
        <v>245</v>
      </c>
      <c r="D19">
        <v>23</v>
      </c>
      <c r="E19" t="s">
        <v>262</v>
      </c>
      <c r="F19" s="4" t="e">
        <f>SUMPRODUCT((INDEX(Rohdaten!$A$2:$GG$3500,,MATCH(C19,Rohdaten!$1:$1,))&amp;""=D19&amp;"")*(Rohdaten!$A$2:$A$3500&lt;&gt;""))</f>
        <v>#N/A</v>
      </c>
    </row>
    <row r="20" spans="3:6" x14ac:dyDescent="0.25">
      <c r="C20" t="s">
        <v>245</v>
      </c>
      <c r="D20">
        <v>24</v>
      </c>
      <c r="E20" t="s">
        <v>263</v>
      </c>
      <c r="F20" s="4" t="e">
        <f>SUMPRODUCT((INDEX(Rohdaten!$A$2:$GG$3500,,MATCH(C20,Rohdaten!$1:$1,))&amp;""=D20&amp;"")*(Rohdaten!$A$2:$A$3500&lt;&gt;""))</f>
        <v>#N/A</v>
      </c>
    </row>
    <row r="21" spans="3:6" x14ac:dyDescent="0.25">
      <c r="C21" t="s">
        <v>245</v>
      </c>
      <c r="D21">
        <v>25</v>
      </c>
      <c r="E21" t="s">
        <v>264</v>
      </c>
      <c r="F21" s="4" t="e">
        <f>SUMPRODUCT((INDEX(Rohdaten!$A$2:$GG$3500,,MATCH(C21,Rohdaten!$1:$1,))&amp;""=D21&amp;"")*(Rohdaten!$A$2:$A$3500&lt;&gt;""))</f>
        <v>#N/A</v>
      </c>
    </row>
    <row r="22" spans="3:6" x14ac:dyDescent="0.25">
      <c r="C22" t="s">
        <v>245</v>
      </c>
      <c r="D22">
        <v>26</v>
      </c>
      <c r="E22" t="s">
        <v>265</v>
      </c>
      <c r="F22" s="4" t="e">
        <f>SUMPRODUCT((INDEX(Rohdaten!$A$2:$GG$3500,,MATCH(C22,Rohdaten!$1:$1,))&amp;""=D22&amp;"")*(Rohdaten!$A$2:$A$3500&lt;&gt;""))</f>
        <v>#N/A</v>
      </c>
    </row>
    <row r="23" spans="3:6" x14ac:dyDescent="0.25">
      <c r="C23" t="s">
        <v>245</v>
      </c>
      <c r="D23">
        <v>27</v>
      </c>
      <c r="E23" t="s">
        <v>266</v>
      </c>
      <c r="F23" s="4" t="e">
        <f>SUMPRODUCT((INDEX(Rohdaten!$A$2:$GG$3500,,MATCH(C23,Rohdaten!$1:$1,))&amp;""=D23&amp;"")*(Rohdaten!$A$2:$A$3500&lt;&gt;""))</f>
        <v>#N/A</v>
      </c>
    </row>
    <row r="24" spans="3:6" x14ac:dyDescent="0.25">
      <c r="C24" t="s">
        <v>245</v>
      </c>
      <c r="D24">
        <v>28</v>
      </c>
      <c r="E24" t="s">
        <v>267</v>
      </c>
      <c r="F24" s="4" t="e">
        <f>SUMPRODUCT((INDEX(Rohdaten!$A$2:$GG$3500,,MATCH(C24,Rohdaten!$1:$1,))&amp;""=D24&amp;"")*(Rohdaten!$A$2:$A$3500&lt;&gt;""))</f>
        <v>#N/A</v>
      </c>
    </row>
    <row r="25" spans="3:6" x14ac:dyDescent="0.25">
      <c r="C25" t="s">
        <v>245</v>
      </c>
      <c r="D25">
        <v>29</v>
      </c>
      <c r="E25" t="s">
        <v>268</v>
      </c>
      <c r="F25" s="4" t="e">
        <f>SUMPRODUCT((INDEX(Rohdaten!$A$2:$GG$3500,,MATCH(C25,Rohdaten!$1:$1,))&amp;""=D25&amp;"")*(Rohdaten!$A$2:$A$3500&lt;&gt;""))</f>
        <v>#N/A</v>
      </c>
    </row>
    <row r="26" spans="3:6" x14ac:dyDescent="0.25">
      <c r="C26" t="s">
        <v>245</v>
      </c>
      <c r="D26">
        <v>3</v>
      </c>
      <c r="E26" t="s">
        <v>269</v>
      </c>
      <c r="F26" s="4" t="e">
        <f>SUMPRODUCT((INDEX(Rohdaten!$A$2:$GG$3500,,MATCH(C26,Rohdaten!$1:$1,))&amp;""=D26&amp;"")*(Rohdaten!$A$2:$A$3500&lt;&gt;""))</f>
        <v>#N/A</v>
      </c>
    </row>
    <row r="27" spans="3:6" x14ac:dyDescent="0.25">
      <c r="C27" t="s">
        <v>245</v>
      </c>
      <c r="D27">
        <v>30</v>
      </c>
      <c r="E27" t="s">
        <v>270</v>
      </c>
      <c r="F27" s="4" t="e">
        <f>SUMPRODUCT((INDEX(Rohdaten!$A$2:$GG$3500,,MATCH(C27,Rohdaten!$1:$1,))&amp;""=D27&amp;"")*(Rohdaten!$A$2:$A$3500&lt;&gt;""))</f>
        <v>#N/A</v>
      </c>
    </row>
    <row r="28" spans="3:6" x14ac:dyDescent="0.25">
      <c r="C28" t="s">
        <v>245</v>
      </c>
      <c r="D28">
        <v>31</v>
      </c>
      <c r="E28" t="s">
        <v>271</v>
      </c>
      <c r="F28" s="4" t="e">
        <f>SUMPRODUCT((INDEX(Rohdaten!$A$2:$GG$3500,,MATCH(C28,Rohdaten!$1:$1,))&amp;""=D28&amp;"")*(Rohdaten!$A$2:$A$3500&lt;&gt;""))</f>
        <v>#N/A</v>
      </c>
    </row>
    <row r="29" spans="3:6" x14ac:dyDescent="0.25">
      <c r="C29" t="s">
        <v>245</v>
      </c>
      <c r="D29">
        <v>32</v>
      </c>
      <c r="E29" t="s">
        <v>272</v>
      </c>
      <c r="F29" s="4" t="e">
        <f>SUMPRODUCT((INDEX(Rohdaten!$A$2:$GG$3500,,MATCH(C29,Rohdaten!$1:$1,))&amp;""=D29&amp;"")*(Rohdaten!$A$2:$A$3500&lt;&gt;""))</f>
        <v>#N/A</v>
      </c>
    </row>
    <row r="30" spans="3:6" x14ac:dyDescent="0.25">
      <c r="C30" t="s">
        <v>245</v>
      </c>
      <c r="D30">
        <v>33</v>
      </c>
      <c r="E30" t="s">
        <v>274</v>
      </c>
      <c r="F30" s="4" t="e">
        <f>SUMPRODUCT((INDEX(Rohdaten!$A$2:$GG$3500,,MATCH(C30,Rohdaten!$1:$1,))&amp;""=D30&amp;"")*(Rohdaten!$A$2:$A$3500&lt;&gt;""))</f>
        <v>#N/A</v>
      </c>
    </row>
    <row r="31" spans="3:6" x14ac:dyDescent="0.25">
      <c r="C31" t="s">
        <v>245</v>
      </c>
      <c r="D31">
        <v>34</v>
      </c>
      <c r="E31" t="s">
        <v>273</v>
      </c>
      <c r="F31" s="4" t="e">
        <f>SUMPRODUCT((INDEX(Rohdaten!$A$2:$GG$3500,,MATCH(C31,Rohdaten!$1:$1,))&amp;""=D31&amp;"")*(Rohdaten!$A$2:$A$3500&lt;&gt;""))</f>
        <v>#N/A</v>
      </c>
    </row>
    <row r="32" spans="3:6" x14ac:dyDescent="0.25">
      <c r="C32" t="s">
        <v>245</v>
      </c>
      <c r="D32">
        <v>35</v>
      </c>
      <c r="E32" t="s">
        <v>275</v>
      </c>
      <c r="F32" s="4" t="e">
        <f>SUMPRODUCT((INDEX(Rohdaten!$A$2:$GG$3500,,MATCH(C32,Rohdaten!$1:$1,))&amp;""=D32&amp;"")*(Rohdaten!$A$2:$A$3500&lt;&gt;""))</f>
        <v>#N/A</v>
      </c>
    </row>
    <row r="33" spans="3:6" x14ac:dyDescent="0.25">
      <c r="C33" t="s">
        <v>245</v>
      </c>
      <c r="D33">
        <v>36</v>
      </c>
      <c r="E33" t="s">
        <v>276</v>
      </c>
      <c r="F33" s="4" t="e">
        <f>SUMPRODUCT((INDEX(Rohdaten!$A$2:$GG$3500,,MATCH(C33,Rohdaten!$1:$1,))&amp;""=D33&amp;"")*(Rohdaten!$A$2:$A$3500&lt;&gt;""))</f>
        <v>#N/A</v>
      </c>
    </row>
    <row r="34" spans="3:6" x14ac:dyDescent="0.25">
      <c r="C34" t="s">
        <v>245</v>
      </c>
      <c r="D34">
        <v>37</v>
      </c>
      <c r="E34" t="s">
        <v>277</v>
      </c>
      <c r="F34" s="4" t="e">
        <f>SUMPRODUCT((INDEX(Rohdaten!$A$2:$GG$3500,,MATCH(C34,Rohdaten!$1:$1,))&amp;""=D34&amp;"")*(Rohdaten!$A$2:$A$3500&lt;&gt;""))</f>
        <v>#N/A</v>
      </c>
    </row>
    <row r="35" spans="3:6" x14ac:dyDescent="0.25">
      <c r="C35" t="s">
        <v>245</v>
      </c>
      <c r="D35">
        <v>38</v>
      </c>
      <c r="E35" t="s">
        <v>278</v>
      </c>
      <c r="F35" s="4" t="e">
        <f>SUMPRODUCT((INDEX(Rohdaten!$A$2:$GG$3500,,MATCH(C35,Rohdaten!$1:$1,))&amp;""=D35&amp;"")*(Rohdaten!$A$2:$A$3500&lt;&gt;""))</f>
        <v>#N/A</v>
      </c>
    </row>
    <row r="36" spans="3:6" x14ac:dyDescent="0.25">
      <c r="C36" t="s">
        <v>245</v>
      </c>
      <c r="D36">
        <v>39</v>
      </c>
      <c r="E36" t="s">
        <v>279</v>
      </c>
      <c r="F36" s="4" t="e">
        <f>SUMPRODUCT((INDEX(Rohdaten!$A$2:$GG$3500,,MATCH(C36,Rohdaten!$1:$1,))&amp;""=D36&amp;"")*(Rohdaten!$A$2:$A$3500&lt;&gt;""))</f>
        <v>#N/A</v>
      </c>
    </row>
    <row r="37" spans="3:6" x14ac:dyDescent="0.25">
      <c r="C37" t="s">
        <v>245</v>
      </c>
      <c r="D37">
        <v>4</v>
      </c>
      <c r="E37" t="s">
        <v>280</v>
      </c>
      <c r="F37" s="4" t="e">
        <f>SUMPRODUCT((INDEX(Rohdaten!$A$2:$GG$3500,,MATCH(C37,Rohdaten!$1:$1,))&amp;""=D37&amp;"")*(Rohdaten!$A$2:$A$3500&lt;&gt;""))</f>
        <v>#N/A</v>
      </c>
    </row>
    <row r="38" spans="3:6" x14ac:dyDescent="0.25">
      <c r="C38" t="s">
        <v>245</v>
      </c>
      <c r="D38">
        <v>40</v>
      </c>
      <c r="E38" t="s">
        <v>281</v>
      </c>
      <c r="F38" s="4" t="e">
        <f>SUMPRODUCT((INDEX(Rohdaten!$A$2:$GG$3500,,MATCH(C38,Rohdaten!$1:$1,))&amp;""=D38&amp;"")*(Rohdaten!$A$2:$A$3500&lt;&gt;""))</f>
        <v>#N/A</v>
      </c>
    </row>
    <row r="39" spans="3:6" x14ac:dyDescent="0.25">
      <c r="C39" t="s">
        <v>245</v>
      </c>
      <c r="D39">
        <v>41</v>
      </c>
      <c r="E39" t="s">
        <v>282</v>
      </c>
      <c r="F39" s="4" t="e">
        <f>SUMPRODUCT((INDEX(Rohdaten!$A$2:$GG$3500,,MATCH(C39,Rohdaten!$1:$1,))&amp;""=D39&amp;"")*(Rohdaten!$A$2:$A$3500&lt;&gt;""))</f>
        <v>#N/A</v>
      </c>
    </row>
    <row r="40" spans="3:6" x14ac:dyDescent="0.25">
      <c r="C40" t="s">
        <v>245</v>
      </c>
      <c r="D40">
        <v>42</v>
      </c>
      <c r="E40" t="s">
        <v>283</v>
      </c>
      <c r="F40" s="4" t="e">
        <f>SUMPRODUCT((INDEX(Rohdaten!$A$2:$GG$3500,,MATCH(C40,Rohdaten!$1:$1,))&amp;""=D40&amp;"")*(Rohdaten!$A$2:$A$3500&lt;&gt;""))</f>
        <v>#N/A</v>
      </c>
    </row>
    <row r="41" spans="3:6" x14ac:dyDescent="0.25">
      <c r="C41" t="s">
        <v>245</v>
      </c>
      <c r="D41">
        <v>43</v>
      </c>
      <c r="E41" t="s">
        <v>284</v>
      </c>
      <c r="F41" s="4" t="e">
        <f>SUMPRODUCT((INDEX(Rohdaten!$A$2:$GG$3500,,MATCH(C41,Rohdaten!$1:$1,))&amp;""=D41&amp;"")*(Rohdaten!$A$2:$A$3500&lt;&gt;""))</f>
        <v>#N/A</v>
      </c>
    </row>
    <row r="42" spans="3:6" x14ac:dyDescent="0.25">
      <c r="C42" t="s">
        <v>245</v>
      </c>
      <c r="D42">
        <v>44</v>
      </c>
      <c r="E42" t="s">
        <v>285</v>
      </c>
      <c r="F42" s="4" t="e">
        <f>SUMPRODUCT((INDEX(Rohdaten!$A$2:$GG$3500,,MATCH(C42,Rohdaten!$1:$1,))&amp;""=D42&amp;"")*(Rohdaten!$A$2:$A$3500&lt;&gt;""))</f>
        <v>#N/A</v>
      </c>
    </row>
    <row r="43" spans="3:6" x14ac:dyDescent="0.25">
      <c r="C43" t="s">
        <v>245</v>
      </c>
      <c r="D43">
        <v>45</v>
      </c>
      <c r="E43" t="s">
        <v>286</v>
      </c>
      <c r="F43" s="4" t="e">
        <f>SUMPRODUCT((INDEX(Rohdaten!$A$2:$GG$3500,,MATCH(C43,Rohdaten!$1:$1,))&amp;""=D43&amp;"")*(Rohdaten!$A$2:$A$3500&lt;&gt;""))</f>
        <v>#N/A</v>
      </c>
    </row>
    <row r="44" spans="3:6" x14ac:dyDescent="0.25">
      <c r="C44" t="s">
        <v>245</v>
      </c>
      <c r="D44">
        <v>46</v>
      </c>
      <c r="E44" t="s">
        <v>287</v>
      </c>
      <c r="F44" s="4" t="e">
        <f>SUMPRODUCT((INDEX(Rohdaten!$A$2:$GG$3500,,MATCH(C44,Rohdaten!$1:$1,))&amp;""=D44&amp;"")*(Rohdaten!$A$2:$A$3500&lt;&gt;""))</f>
        <v>#N/A</v>
      </c>
    </row>
    <row r="45" spans="3:6" x14ac:dyDescent="0.25">
      <c r="C45" t="s">
        <v>245</v>
      </c>
      <c r="D45">
        <v>47</v>
      </c>
      <c r="E45" t="s">
        <v>288</v>
      </c>
      <c r="F45" s="4" t="e">
        <f>SUMPRODUCT((INDEX(Rohdaten!$A$2:$GG$3500,,MATCH(C45,Rohdaten!$1:$1,))&amp;""=D45&amp;"")*(Rohdaten!$A$2:$A$3500&lt;&gt;""))</f>
        <v>#N/A</v>
      </c>
    </row>
    <row r="46" spans="3:6" x14ac:dyDescent="0.25">
      <c r="C46" t="s">
        <v>245</v>
      </c>
      <c r="D46">
        <v>48</v>
      </c>
      <c r="E46" t="s">
        <v>289</v>
      </c>
      <c r="F46" s="4" t="e">
        <f>SUMPRODUCT((INDEX(Rohdaten!$A$2:$GG$3500,,MATCH(C46,Rohdaten!$1:$1,))&amp;""=D46&amp;"")*(Rohdaten!$A$2:$A$3500&lt;&gt;""))</f>
        <v>#N/A</v>
      </c>
    </row>
    <row r="47" spans="3:6" x14ac:dyDescent="0.25">
      <c r="C47" t="s">
        <v>245</v>
      </c>
      <c r="D47">
        <v>5</v>
      </c>
      <c r="E47" t="s">
        <v>290</v>
      </c>
      <c r="F47" s="4" t="e">
        <f>SUMPRODUCT((INDEX(Rohdaten!$A$2:$GG$3500,,MATCH(C47,Rohdaten!$1:$1,))&amp;""=D47&amp;"")*(Rohdaten!$A$2:$A$3500&lt;&gt;""))</f>
        <v>#N/A</v>
      </c>
    </row>
    <row r="48" spans="3:6" x14ac:dyDescent="0.25">
      <c r="C48" t="s">
        <v>245</v>
      </c>
      <c r="D48">
        <v>6</v>
      </c>
      <c r="E48" t="s">
        <v>291</v>
      </c>
      <c r="F48" s="4" t="e">
        <f>SUMPRODUCT((INDEX(Rohdaten!$A$2:$GG$3500,,MATCH(C48,Rohdaten!$1:$1,))&amp;""=D48&amp;"")*(Rohdaten!$A$2:$A$3500&lt;&gt;""))</f>
        <v>#N/A</v>
      </c>
    </row>
    <row r="49" spans="3:6" x14ac:dyDescent="0.25">
      <c r="C49" t="s">
        <v>245</v>
      </c>
      <c r="D49">
        <v>7</v>
      </c>
      <c r="E49" t="s">
        <v>292</v>
      </c>
      <c r="F49" s="4" t="e">
        <f>SUMPRODUCT((INDEX(Rohdaten!$A$2:$GG$3500,,MATCH(C49,Rohdaten!$1:$1,))&amp;""=D49&amp;"")*(Rohdaten!$A$2:$A$3500&lt;&gt;""))</f>
        <v>#N/A</v>
      </c>
    </row>
    <row r="50" spans="3:6" x14ac:dyDescent="0.25">
      <c r="C50" t="s">
        <v>245</v>
      </c>
      <c r="D50">
        <v>8</v>
      </c>
      <c r="E50" t="s">
        <v>293</v>
      </c>
      <c r="F50" s="4" t="e">
        <f>SUMPRODUCT((INDEX(Rohdaten!$A$2:$GG$3500,,MATCH(C50,Rohdaten!$1:$1,))&amp;""=D50&amp;"")*(Rohdaten!$A$2:$A$3500&lt;&gt;""))</f>
        <v>#N/A</v>
      </c>
    </row>
    <row r="51" spans="3:6" x14ac:dyDescent="0.25">
      <c r="C51" t="s">
        <v>245</v>
      </c>
      <c r="D51">
        <v>9</v>
      </c>
      <c r="E51" t="s">
        <v>294</v>
      </c>
      <c r="F51" s="4" t="e">
        <f>SUMPRODUCT((INDEX(Rohdaten!$A$2:$GG$3500,,MATCH(C51,Rohdaten!$1:$1,))&amp;""=D51&amp;"")*(Rohdaten!$A$2:$A$3500&lt;&gt;""))</f>
        <v>#N/A</v>
      </c>
    </row>
    <row r="52" spans="3:6" x14ac:dyDescent="0.25">
      <c r="C52" t="s">
        <v>295</v>
      </c>
      <c r="D52">
        <v>0</v>
      </c>
      <c r="E52" t="s">
        <v>246</v>
      </c>
      <c r="F52" s="4" t="e">
        <f>SUMPRODUCT((INDEX(Rohdaten!$A$2:$GG$3500,,MATCH(C52,Rohdaten!$1:$1,))&amp;""=D52&amp;"")*(Rohdaten!$A$2:$A$3500&lt;&gt;""))</f>
        <v>#N/A</v>
      </c>
    </row>
    <row r="53" spans="3:6" x14ac:dyDescent="0.25">
      <c r="C53" t="s">
        <v>295</v>
      </c>
      <c r="D53">
        <v>1</v>
      </c>
      <c r="E53" t="s">
        <v>247</v>
      </c>
      <c r="F53" s="4" t="e">
        <f>SUMPRODUCT((INDEX(Rohdaten!$A$2:$GG$3500,,MATCH(C53,Rohdaten!$1:$1,))&amp;""=D53&amp;"")*(Rohdaten!$A$2:$A$3500&lt;&gt;""))</f>
        <v>#N/A</v>
      </c>
    </row>
    <row r="54" spans="3:6" x14ac:dyDescent="0.25">
      <c r="C54" t="s">
        <v>295</v>
      </c>
      <c r="D54">
        <v>10</v>
      </c>
      <c r="E54" t="s">
        <v>248</v>
      </c>
      <c r="F54" s="4" t="e">
        <f>SUMPRODUCT((INDEX(Rohdaten!$A$2:$GG$3500,,MATCH(C54,Rohdaten!$1:$1,))&amp;""=D54&amp;"")*(Rohdaten!$A$2:$A$3500&lt;&gt;""))</f>
        <v>#N/A</v>
      </c>
    </row>
    <row r="55" spans="3:6" x14ac:dyDescent="0.25">
      <c r="C55" t="s">
        <v>295</v>
      </c>
      <c r="D55">
        <v>11</v>
      </c>
      <c r="E55" t="s">
        <v>249</v>
      </c>
      <c r="F55" s="4" t="e">
        <f>SUMPRODUCT((INDEX(Rohdaten!$A$2:$GG$3500,,MATCH(C55,Rohdaten!$1:$1,))&amp;""=D55&amp;"")*(Rohdaten!$A$2:$A$3500&lt;&gt;""))</f>
        <v>#N/A</v>
      </c>
    </row>
    <row r="56" spans="3:6" x14ac:dyDescent="0.25">
      <c r="C56" t="s">
        <v>295</v>
      </c>
      <c r="D56">
        <v>12</v>
      </c>
      <c r="E56" t="s">
        <v>250</v>
      </c>
      <c r="F56" s="4" t="e">
        <f>SUMPRODUCT((INDEX(Rohdaten!$A$2:$GG$3500,,MATCH(C56,Rohdaten!$1:$1,))&amp;""=D56&amp;"")*(Rohdaten!$A$2:$A$3500&lt;&gt;""))</f>
        <v>#N/A</v>
      </c>
    </row>
    <row r="57" spans="3:6" x14ac:dyDescent="0.25">
      <c r="C57" t="s">
        <v>295</v>
      </c>
      <c r="D57">
        <v>13</v>
      </c>
      <c r="E57" t="s">
        <v>251</v>
      </c>
      <c r="F57" s="4" t="e">
        <f>SUMPRODUCT((INDEX(Rohdaten!$A$2:$GG$3500,,MATCH(C57,Rohdaten!$1:$1,))&amp;""=D57&amp;"")*(Rohdaten!$A$2:$A$3500&lt;&gt;""))</f>
        <v>#N/A</v>
      </c>
    </row>
    <row r="58" spans="3:6" x14ac:dyDescent="0.25">
      <c r="C58" t="s">
        <v>295</v>
      </c>
      <c r="D58">
        <v>14</v>
      </c>
      <c r="E58" t="s">
        <v>252</v>
      </c>
      <c r="F58" s="4" t="e">
        <f>SUMPRODUCT((INDEX(Rohdaten!$A$2:$GG$3500,,MATCH(C58,Rohdaten!$1:$1,))&amp;""=D58&amp;"")*(Rohdaten!$A$2:$A$3500&lt;&gt;""))</f>
        <v>#N/A</v>
      </c>
    </row>
    <row r="59" spans="3:6" x14ac:dyDescent="0.25">
      <c r="C59" t="s">
        <v>295</v>
      </c>
      <c r="D59">
        <v>15</v>
      </c>
      <c r="E59" t="s">
        <v>253</v>
      </c>
      <c r="F59" s="4" t="e">
        <f>SUMPRODUCT((INDEX(Rohdaten!$A$2:$GG$3500,,MATCH(C59,Rohdaten!$1:$1,))&amp;""=D59&amp;"")*(Rohdaten!$A$2:$A$3500&lt;&gt;""))</f>
        <v>#N/A</v>
      </c>
    </row>
    <row r="60" spans="3:6" x14ac:dyDescent="0.25">
      <c r="C60" t="s">
        <v>295</v>
      </c>
      <c r="D60">
        <v>16</v>
      </c>
      <c r="E60" t="s">
        <v>254</v>
      </c>
      <c r="F60" s="4" t="e">
        <f>SUMPRODUCT((INDEX(Rohdaten!$A$2:$GG$3500,,MATCH(C60,Rohdaten!$1:$1,))&amp;""=D60&amp;"")*(Rohdaten!$A$2:$A$3500&lt;&gt;""))</f>
        <v>#N/A</v>
      </c>
    </row>
    <row r="61" spans="3:6" x14ac:dyDescent="0.25">
      <c r="C61" t="s">
        <v>295</v>
      </c>
      <c r="D61">
        <v>17</v>
      </c>
      <c r="E61" t="s">
        <v>255</v>
      </c>
      <c r="F61" s="4" t="e">
        <f>SUMPRODUCT((INDEX(Rohdaten!$A$2:$GG$3500,,MATCH(C61,Rohdaten!$1:$1,))&amp;""=D61&amp;"")*(Rohdaten!$A$2:$A$3500&lt;&gt;""))</f>
        <v>#N/A</v>
      </c>
    </row>
    <row r="62" spans="3:6" x14ac:dyDescent="0.25">
      <c r="C62" t="s">
        <v>295</v>
      </c>
      <c r="D62">
        <v>18</v>
      </c>
      <c r="E62" t="s">
        <v>256</v>
      </c>
      <c r="F62" s="4" t="e">
        <f>SUMPRODUCT((INDEX(Rohdaten!$A$2:$GG$3500,,MATCH(C62,Rohdaten!$1:$1,))&amp;""=D62&amp;"")*(Rohdaten!$A$2:$A$3500&lt;&gt;""))</f>
        <v>#N/A</v>
      </c>
    </row>
    <row r="63" spans="3:6" x14ac:dyDescent="0.25">
      <c r="C63" t="s">
        <v>295</v>
      </c>
      <c r="D63">
        <v>19</v>
      </c>
      <c r="E63" t="s">
        <v>257</v>
      </c>
      <c r="F63" s="4" t="e">
        <f>SUMPRODUCT((INDEX(Rohdaten!$A$2:$GG$3500,,MATCH(C63,Rohdaten!$1:$1,))&amp;""=D63&amp;"")*(Rohdaten!$A$2:$A$3500&lt;&gt;""))</f>
        <v>#N/A</v>
      </c>
    </row>
    <row r="64" spans="3:6" x14ac:dyDescent="0.25">
      <c r="C64" t="s">
        <v>295</v>
      </c>
      <c r="D64">
        <v>2</v>
      </c>
      <c r="E64" t="s">
        <v>258</v>
      </c>
      <c r="F64" s="4" t="e">
        <f>SUMPRODUCT((INDEX(Rohdaten!$A$2:$GG$3500,,MATCH(C64,Rohdaten!$1:$1,))&amp;""=D64&amp;"")*(Rohdaten!$A$2:$A$3500&lt;&gt;""))</f>
        <v>#N/A</v>
      </c>
    </row>
    <row r="65" spans="3:6" x14ac:dyDescent="0.25">
      <c r="C65" t="s">
        <v>295</v>
      </c>
      <c r="D65">
        <v>20</v>
      </c>
      <c r="E65" t="s">
        <v>259</v>
      </c>
      <c r="F65" s="4" t="e">
        <f>SUMPRODUCT((INDEX(Rohdaten!$A$2:$GG$3500,,MATCH(C65,Rohdaten!$1:$1,))&amp;""=D65&amp;"")*(Rohdaten!$A$2:$A$3500&lt;&gt;""))</f>
        <v>#N/A</v>
      </c>
    </row>
    <row r="66" spans="3:6" x14ac:dyDescent="0.25">
      <c r="C66" t="s">
        <v>295</v>
      </c>
      <c r="D66">
        <v>21</v>
      </c>
      <c r="E66" t="s">
        <v>260</v>
      </c>
      <c r="F66" s="4" t="e">
        <f>SUMPRODUCT((INDEX(Rohdaten!$A$2:$GG$3500,,MATCH(C66,Rohdaten!$1:$1,))&amp;""=D66&amp;"")*(Rohdaten!$A$2:$A$3500&lt;&gt;""))</f>
        <v>#N/A</v>
      </c>
    </row>
    <row r="67" spans="3:6" x14ac:dyDescent="0.25">
      <c r="C67" t="s">
        <v>295</v>
      </c>
      <c r="D67">
        <v>22</v>
      </c>
      <c r="E67" t="s">
        <v>261</v>
      </c>
      <c r="F67" s="4" t="e">
        <f>SUMPRODUCT((INDEX(Rohdaten!$A$2:$GG$3500,,MATCH(C67,Rohdaten!$1:$1,))&amp;""=D67&amp;"")*(Rohdaten!$A$2:$A$3500&lt;&gt;""))</f>
        <v>#N/A</v>
      </c>
    </row>
    <row r="68" spans="3:6" x14ac:dyDescent="0.25">
      <c r="C68" t="s">
        <v>295</v>
      </c>
      <c r="D68">
        <v>23</v>
      </c>
      <c r="E68" t="s">
        <v>262</v>
      </c>
      <c r="F68" s="4" t="e">
        <f>SUMPRODUCT((INDEX(Rohdaten!$A$2:$GG$3500,,MATCH(C68,Rohdaten!$1:$1,))&amp;""=D68&amp;"")*(Rohdaten!$A$2:$A$3500&lt;&gt;""))</f>
        <v>#N/A</v>
      </c>
    </row>
    <row r="69" spans="3:6" x14ac:dyDescent="0.25">
      <c r="C69" t="s">
        <v>295</v>
      </c>
      <c r="D69">
        <v>24</v>
      </c>
      <c r="E69" t="s">
        <v>263</v>
      </c>
      <c r="F69" s="4" t="e">
        <f>SUMPRODUCT((INDEX(Rohdaten!$A$2:$GG$3500,,MATCH(C69,Rohdaten!$1:$1,))&amp;""=D69&amp;"")*(Rohdaten!$A$2:$A$3500&lt;&gt;""))</f>
        <v>#N/A</v>
      </c>
    </row>
    <row r="70" spans="3:6" x14ac:dyDescent="0.25">
      <c r="C70" t="s">
        <v>295</v>
      </c>
      <c r="D70">
        <v>25</v>
      </c>
      <c r="E70" t="s">
        <v>264</v>
      </c>
      <c r="F70" s="4" t="e">
        <f>SUMPRODUCT((INDEX(Rohdaten!$A$2:$GG$3500,,MATCH(C70,Rohdaten!$1:$1,))&amp;""=D70&amp;"")*(Rohdaten!$A$2:$A$3500&lt;&gt;""))</f>
        <v>#N/A</v>
      </c>
    </row>
    <row r="71" spans="3:6" x14ac:dyDescent="0.25">
      <c r="C71" t="s">
        <v>295</v>
      </c>
      <c r="D71">
        <v>26</v>
      </c>
      <c r="E71" t="s">
        <v>265</v>
      </c>
      <c r="F71" s="4" t="e">
        <f>SUMPRODUCT((INDEX(Rohdaten!$A$2:$GG$3500,,MATCH(C71,Rohdaten!$1:$1,))&amp;""=D71&amp;"")*(Rohdaten!$A$2:$A$3500&lt;&gt;""))</f>
        <v>#N/A</v>
      </c>
    </row>
    <row r="72" spans="3:6" x14ac:dyDescent="0.25">
      <c r="C72" t="s">
        <v>295</v>
      </c>
      <c r="D72">
        <v>27</v>
      </c>
      <c r="E72" t="s">
        <v>266</v>
      </c>
      <c r="F72" s="4" t="e">
        <f>SUMPRODUCT((INDEX(Rohdaten!$A$2:$GG$3500,,MATCH(C72,Rohdaten!$1:$1,))&amp;""=D72&amp;"")*(Rohdaten!$A$2:$A$3500&lt;&gt;""))</f>
        <v>#N/A</v>
      </c>
    </row>
    <row r="73" spans="3:6" x14ac:dyDescent="0.25">
      <c r="C73" t="s">
        <v>295</v>
      </c>
      <c r="D73">
        <v>28</v>
      </c>
      <c r="E73" t="s">
        <v>267</v>
      </c>
      <c r="F73" s="4" t="e">
        <f>SUMPRODUCT((INDEX(Rohdaten!$A$2:$GG$3500,,MATCH(C73,Rohdaten!$1:$1,))&amp;""=D73&amp;"")*(Rohdaten!$A$2:$A$3500&lt;&gt;""))</f>
        <v>#N/A</v>
      </c>
    </row>
    <row r="74" spans="3:6" x14ac:dyDescent="0.25">
      <c r="C74" t="s">
        <v>295</v>
      </c>
      <c r="D74">
        <v>29</v>
      </c>
      <c r="E74" t="s">
        <v>268</v>
      </c>
      <c r="F74" s="4" t="e">
        <f>SUMPRODUCT((INDEX(Rohdaten!$A$2:$GG$3500,,MATCH(C74,Rohdaten!$1:$1,))&amp;""=D74&amp;"")*(Rohdaten!$A$2:$A$3500&lt;&gt;""))</f>
        <v>#N/A</v>
      </c>
    </row>
    <row r="75" spans="3:6" x14ac:dyDescent="0.25">
      <c r="C75" t="s">
        <v>295</v>
      </c>
      <c r="D75">
        <v>3</v>
      </c>
      <c r="E75" t="s">
        <v>269</v>
      </c>
      <c r="F75" s="4" t="e">
        <f>SUMPRODUCT((INDEX(Rohdaten!$A$2:$GG$3500,,MATCH(C75,Rohdaten!$1:$1,))&amp;""=D75&amp;"")*(Rohdaten!$A$2:$A$3500&lt;&gt;""))</f>
        <v>#N/A</v>
      </c>
    </row>
    <row r="76" spans="3:6" x14ac:dyDescent="0.25">
      <c r="C76" t="s">
        <v>295</v>
      </c>
      <c r="D76">
        <v>30</v>
      </c>
      <c r="E76" t="s">
        <v>270</v>
      </c>
      <c r="F76" s="4" t="e">
        <f>SUMPRODUCT((INDEX(Rohdaten!$A$2:$GG$3500,,MATCH(C76,Rohdaten!$1:$1,))&amp;""=D76&amp;"")*(Rohdaten!$A$2:$A$3500&lt;&gt;""))</f>
        <v>#N/A</v>
      </c>
    </row>
    <row r="77" spans="3:6" x14ac:dyDescent="0.25">
      <c r="C77" t="s">
        <v>295</v>
      </c>
      <c r="D77">
        <v>31</v>
      </c>
      <c r="E77" t="s">
        <v>271</v>
      </c>
      <c r="F77" s="4" t="e">
        <f>SUMPRODUCT((INDEX(Rohdaten!$A$2:$GG$3500,,MATCH(C77,Rohdaten!$1:$1,))&amp;""=D77&amp;"")*(Rohdaten!$A$2:$A$3500&lt;&gt;""))</f>
        <v>#N/A</v>
      </c>
    </row>
    <row r="78" spans="3:6" x14ac:dyDescent="0.25">
      <c r="C78" t="s">
        <v>295</v>
      </c>
      <c r="D78">
        <v>32</v>
      </c>
      <c r="E78" t="s">
        <v>272</v>
      </c>
      <c r="F78" s="4" t="e">
        <f>SUMPRODUCT((INDEX(Rohdaten!$A$2:$GG$3500,,MATCH(C78,Rohdaten!$1:$1,))&amp;""=D78&amp;"")*(Rohdaten!$A$2:$A$3500&lt;&gt;""))</f>
        <v>#N/A</v>
      </c>
    </row>
    <row r="79" spans="3:6" x14ac:dyDescent="0.25">
      <c r="C79" t="s">
        <v>295</v>
      </c>
      <c r="D79">
        <v>33</v>
      </c>
      <c r="E79" t="s">
        <v>274</v>
      </c>
      <c r="F79" s="4" t="e">
        <f>SUMPRODUCT((INDEX(Rohdaten!$A$2:$GG$3500,,MATCH(C79,Rohdaten!$1:$1,))&amp;""=D79&amp;"")*(Rohdaten!$A$2:$A$3500&lt;&gt;""))</f>
        <v>#N/A</v>
      </c>
    </row>
    <row r="80" spans="3:6" x14ac:dyDescent="0.25">
      <c r="C80" t="s">
        <v>295</v>
      </c>
      <c r="D80">
        <v>34</v>
      </c>
      <c r="E80" t="s">
        <v>273</v>
      </c>
      <c r="F80" s="4" t="e">
        <f>SUMPRODUCT((INDEX(Rohdaten!$A$2:$GG$3500,,MATCH(C80,Rohdaten!$1:$1,))&amp;""=D80&amp;"")*(Rohdaten!$A$2:$A$3500&lt;&gt;""))</f>
        <v>#N/A</v>
      </c>
    </row>
    <row r="81" spans="3:6" ht="15.75" customHeight="1" x14ac:dyDescent="0.25">
      <c r="C81" t="s">
        <v>295</v>
      </c>
      <c r="D81">
        <v>35</v>
      </c>
      <c r="E81" t="s">
        <v>275</v>
      </c>
      <c r="F81" s="4" t="e">
        <f>SUMPRODUCT((INDEX(Rohdaten!$A$2:$GG$3500,,MATCH(C81,Rohdaten!$1:$1,))&amp;""=D81&amp;"")*(Rohdaten!$A$2:$A$3500&lt;&gt;""))</f>
        <v>#N/A</v>
      </c>
    </row>
    <row r="82" spans="3:6" x14ac:dyDescent="0.25">
      <c r="C82" t="s">
        <v>295</v>
      </c>
      <c r="D82">
        <v>36</v>
      </c>
      <c r="E82" t="s">
        <v>276</v>
      </c>
      <c r="F82" s="4" t="e">
        <f>SUMPRODUCT((INDEX(Rohdaten!$A$2:$GG$3500,,MATCH(C82,Rohdaten!$1:$1,))&amp;""=D82&amp;"")*(Rohdaten!$A$2:$A$3500&lt;&gt;""))</f>
        <v>#N/A</v>
      </c>
    </row>
    <row r="83" spans="3:6" x14ac:dyDescent="0.25">
      <c r="C83" t="s">
        <v>295</v>
      </c>
      <c r="D83">
        <v>37</v>
      </c>
      <c r="E83" t="s">
        <v>277</v>
      </c>
      <c r="F83" s="4" t="e">
        <f>SUMPRODUCT((INDEX(Rohdaten!$A$2:$GG$3500,,MATCH(C83,Rohdaten!$1:$1,))&amp;""=D83&amp;"")*(Rohdaten!$A$2:$A$3500&lt;&gt;""))</f>
        <v>#N/A</v>
      </c>
    </row>
    <row r="84" spans="3:6" x14ac:dyDescent="0.25">
      <c r="C84" t="s">
        <v>295</v>
      </c>
      <c r="D84">
        <v>38</v>
      </c>
      <c r="E84" t="s">
        <v>278</v>
      </c>
      <c r="F84" s="4" t="e">
        <f>SUMPRODUCT((INDEX(Rohdaten!$A$2:$GG$3500,,MATCH(C84,Rohdaten!$1:$1,))&amp;""=D84&amp;"")*(Rohdaten!$A$2:$A$3500&lt;&gt;""))</f>
        <v>#N/A</v>
      </c>
    </row>
    <row r="85" spans="3:6" x14ac:dyDescent="0.25">
      <c r="C85" t="s">
        <v>295</v>
      </c>
      <c r="D85">
        <v>39</v>
      </c>
      <c r="E85" t="s">
        <v>279</v>
      </c>
      <c r="F85" s="4" t="e">
        <f>SUMPRODUCT((INDEX(Rohdaten!$A$2:$GG$3500,,MATCH(C85,Rohdaten!$1:$1,))&amp;""=D85&amp;"")*(Rohdaten!$A$2:$A$3500&lt;&gt;""))</f>
        <v>#N/A</v>
      </c>
    </row>
    <row r="86" spans="3:6" x14ac:dyDescent="0.25">
      <c r="C86" t="s">
        <v>295</v>
      </c>
      <c r="D86">
        <v>4</v>
      </c>
      <c r="E86" t="s">
        <v>280</v>
      </c>
      <c r="F86" s="4" t="e">
        <f>SUMPRODUCT((INDEX(Rohdaten!$A$2:$GG$3500,,MATCH(C86,Rohdaten!$1:$1,))&amp;""=D86&amp;"")*(Rohdaten!$A$2:$A$3500&lt;&gt;""))</f>
        <v>#N/A</v>
      </c>
    </row>
    <row r="87" spans="3:6" x14ac:dyDescent="0.25">
      <c r="C87" t="s">
        <v>295</v>
      </c>
      <c r="D87">
        <v>40</v>
      </c>
      <c r="E87" t="s">
        <v>281</v>
      </c>
      <c r="F87" s="4" t="e">
        <f>SUMPRODUCT((INDEX(Rohdaten!$A$2:$GG$3500,,MATCH(C87,Rohdaten!$1:$1,))&amp;""=D87&amp;"")*(Rohdaten!$A$2:$A$3500&lt;&gt;""))</f>
        <v>#N/A</v>
      </c>
    </row>
    <row r="88" spans="3:6" x14ac:dyDescent="0.25">
      <c r="C88" t="s">
        <v>295</v>
      </c>
      <c r="D88">
        <v>41</v>
      </c>
      <c r="E88" t="s">
        <v>282</v>
      </c>
      <c r="F88" s="4" t="e">
        <f>SUMPRODUCT((INDEX(Rohdaten!$A$2:$GG$3500,,MATCH(C88,Rohdaten!$1:$1,))&amp;""=D88&amp;"")*(Rohdaten!$A$2:$A$3500&lt;&gt;""))</f>
        <v>#N/A</v>
      </c>
    </row>
    <row r="89" spans="3:6" x14ac:dyDescent="0.25">
      <c r="C89" t="s">
        <v>295</v>
      </c>
      <c r="D89">
        <v>42</v>
      </c>
      <c r="E89" t="s">
        <v>283</v>
      </c>
      <c r="F89" s="4" t="e">
        <f>SUMPRODUCT((INDEX(Rohdaten!$A$2:$GG$3500,,MATCH(C89,Rohdaten!$1:$1,))&amp;""=D89&amp;"")*(Rohdaten!$A$2:$A$3500&lt;&gt;""))</f>
        <v>#N/A</v>
      </c>
    </row>
    <row r="90" spans="3:6" x14ac:dyDescent="0.25">
      <c r="C90" t="s">
        <v>295</v>
      </c>
      <c r="D90">
        <v>43</v>
      </c>
      <c r="E90" t="s">
        <v>284</v>
      </c>
      <c r="F90" s="4" t="e">
        <f>SUMPRODUCT((INDEX(Rohdaten!$A$2:$GG$3500,,MATCH(C90,Rohdaten!$1:$1,))&amp;""=D90&amp;"")*(Rohdaten!$A$2:$A$3500&lt;&gt;""))</f>
        <v>#N/A</v>
      </c>
    </row>
    <row r="91" spans="3:6" x14ac:dyDescent="0.25">
      <c r="C91" t="s">
        <v>295</v>
      </c>
      <c r="D91">
        <v>44</v>
      </c>
      <c r="E91" t="s">
        <v>285</v>
      </c>
      <c r="F91" s="4" t="e">
        <f>SUMPRODUCT((INDEX(Rohdaten!$A$2:$GG$3500,,MATCH(C91,Rohdaten!$1:$1,))&amp;""=D91&amp;"")*(Rohdaten!$A$2:$A$3500&lt;&gt;""))</f>
        <v>#N/A</v>
      </c>
    </row>
    <row r="92" spans="3:6" x14ac:dyDescent="0.25">
      <c r="C92" t="s">
        <v>295</v>
      </c>
      <c r="D92">
        <v>45</v>
      </c>
      <c r="E92" t="s">
        <v>286</v>
      </c>
      <c r="F92" s="4" t="e">
        <f>SUMPRODUCT((INDEX(Rohdaten!$A$2:$GG$3500,,MATCH(C92,Rohdaten!$1:$1,))&amp;""=D92&amp;"")*(Rohdaten!$A$2:$A$3500&lt;&gt;""))</f>
        <v>#N/A</v>
      </c>
    </row>
    <row r="93" spans="3:6" x14ac:dyDescent="0.25">
      <c r="C93" t="s">
        <v>295</v>
      </c>
      <c r="D93">
        <v>46</v>
      </c>
      <c r="E93" t="s">
        <v>287</v>
      </c>
      <c r="F93" s="4" t="e">
        <f>SUMPRODUCT((INDEX(Rohdaten!$A$2:$GG$3500,,MATCH(C93,Rohdaten!$1:$1,))&amp;""=D93&amp;"")*(Rohdaten!$A$2:$A$3500&lt;&gt;""))</f>
        <v>#N/A</v>
      </c>
    </row>
    <row r="94" spans="3:6" x14ac:dyDescent="0.25">
      <c r="C94" t="s">
        <v>295</v>
      </c>
      <c r="D94">
        <v>47</v>
      </c>
      <c r="E94" t="s">
        <v>288</v>
      </c>
      <c r="F94" s="4" t="e">
        <f>SUMPRODUCT((INDEX(Rohdaten!$A$2:$GG$3500,,MATCH(C94,Rohdaten!$1:$1,))&amp;""=D94&amp;"")*(Rohdaten!$A$2:$A$3500&lt;&gt;""))</f>
        <v>#N/A</v>
      </c>
    </row>
    <row r="95" spans="3:6" x14ac:dyDescent="0.25">
      <c r="C95" t="s">
        <v>295</v>
      </c>
      <c r="D95">
        <v>48</v>
      </c>
      <c r="E95" t="s">
        <v>289</v>
      </c>
      <c r="F95" s="4" t="e">
        <f>SUMPRODUCT((INDEX(Rohdaten!$A$2:$GG$3500,,MATCH(C95,Rohdaten!$1:$1,))&amp;""=D95&amp;"")*(Rohdaten!$A$2:$A$3500&lt;&gt;""))</f>
        <v>#N/A</v>
      </c>
    </row>
    <row r="96" spans="3:6" x14ac:dyDescent="0.25">
      <c r="C96" t="s">
        <v>295</v>
      </c>
      <c r="D96">
        <v>5</v>
      </c>
      <c r="E96" t="s">
        <v>290</v>
      </c>
      <c r="F96" s="4" t="e">
        <f>SUMPRODUCT((INDEX(Rohdaten!$A$2:$GG$3500,,MATCH(C96,Rohdaten!$1:$1,))&amp;""=D96&amp;"")*(Rohdaten!$A$2:$A$3500&lt;&gt;""))</f>
        <v>#N/A</v>
      </c>
    </row>
    <row r="97" spans="3:6" x14ac:dyDescent="0.25">
      <c r="C97" t="s">
        <v>295</v>
      </c>
      <c r="D97">
        <v>6</v>
      </c>
      <c r="E97" t="s">
        <v>291</v>
      </c>
      <c r="F97" s="4" t="e">
        <f>SUMPRODUCT((INDEX(Rohdaten!$A$2:$GG$3500,,MATCH(C97,Rohdaten!$1:$1,))&amp;""=D97&amp;"")*(Rohdaten!$A$2:$A$3500&lt;&gt;""))</f>
        <v>#N/A</v>
      </c>
    </row>
    <row r="98" spans="3:6" x14ac:dyDescent="0.25">
      <c r="C98" t="s">
        <v>295</v>
      </c>
      <c r="D98">
        <v>7</v>
      </c>
      <c r="E98" t="s">
        <v>292</v>
      </c>
      <c r="F98" s="4" t="e">
        <f>SUMPRODUCT((INDEX(Rohdaten!$A$2:$GG$3500,,MATCH(C98,Rohdaten!$1:$1,))&amp;""=D98&amp;"")*(Rohdaten!$A$2:$A$3500&lt;&gt;""))</f>
        <v>#N/A</v>
      </c>
    </row>
    <row r="99" spans="3:6" x14ac:dyDescent="0.25">
      <c r="C99" t="s">
        <v>295</v>
      </c>
      <c r="D99">
        <v>8</v>
      </c>
      <c r="E99" t="s">
        <v>293</v>
      </c>
      <c r="F99" s="4" t="e">
        <f>SUMPRODUCT((INDEX(Rohdaten!$A$2:$GG$3500,,MATCH(C99,Rohdaten!$1:$1,))&amp;""=D99&amp;"")*(Rohdaten!$A$2:$A$3500&lt;&gt;""))</f>
        <v>#N/A</v>
      </c>
    </row>
    <row r="100" spans="3:6" x14ac:dyDescent="0.25">
      <c r="C100" t="s">
        <v>295</v>
      </c>
      <c r="D100">
        <v>9</v>
      </c>
      <c r="E100" t="s">
        <v>294</v>
      </c>
      <c r="F100" s="4" t="e">
        <f>SUMPRODUCT((INDEX(Rohdaten!$A$2:$GG$3500,,MATCH(C100,Rohdaten!$1:$1,))&amp;""=D100&amp;"")*(Rohdaten!$A$2:$A$3500&lt;&gt;""))</f>
        <v>#N/A</v>
      </c>
    </row>
    <row r="101" spans="3:6" x14ac:dyDescent="0.25">
      <c r="C101" t="s">
        <v>296</v>
      </c>
      <c r="D101">
        <v>0</v>
      </c>
      <c r="E101" t="s">
        <v>246</v>
      </c>
      <c r="F101" s="4" t="e">
        <f>SUMPRODUCT((INDEX(Rohdaten!$A$2:$GG$3500,,MATCH(C101,Rohdaten!$1:$1,))&amp;""=D101&amp;"")*(Rohdaten!$A$2:$A$3500&lt;&gt;""))</f>
        <v>#N/A</v>
      </c>
    </row>
    <row r="102" spans="3:6" x14ac:dyDescent="0.25">
      <c r="C102" t="s">
        <v>296</v>
      </c>
      <c r="D102">
        <v>1</v>
      </c>
      <c r="E102" t="s">
        <v>247</v>
      </c>
      <c r="F102" s="4" t="e">
        <f>SUMPRODUCT((INDEX(Rohdaten!$A$2:$GG$3500,,MATCH(C102,Rohdaten!$1:$1,))&amp;""=D102&amp;"")*(Rohdaten!$A$2:$A$3500&lt;&gt;""))</f>
        <v>#N/A</v>
      </c>
    </row>
    <row r="103" spans="3:6" x14ac:dyDescent="0.25">
      <c r="C103" t="s">
        <v>296</v>
      </c>
      <c r="D103">
        <v>10</v>
      </c>
      <c r="E103" t="s">
        <v>248</v>
      </c>
      <c r="F103" s="4" t="e">
        <f>SUMPRODUCT((INDEX(Rohdaten!$A$2:$GG$3500,,MATCH(C103,Rohdaten!$1:$1,))&amp;""=D103&amp;"")*(Rohdaten!$A$2:$A$3500&lt;&gt;""))</f>
        <v>#N/A</v>
      </c>
    </row>
    <row r="104" spans="3:6" x14ac:dyDescent="0.25">
      <c r="C104" t="s">
        <v>296</v>
      </c>
      <c r="D104">
        <v>11</v>
      </c>
      <c r="E104" t="s">
        <v>249</v>
      </c>
      <c r="F104" s="4" t="e">
        <f>SUMPRODUCT((INDEX(Rohdaten!$A$2:$GG$3500,,MATCH(C104,Rohdaten!$1:$1,))&amp;""=D104&amp;"")*(Rohdaten!$A$2:$A$3500&lt;&gt;""))</f>
        <v>#N/A</v>
      </c>
    </row>
    <row r="105" spans="3:6" x14ac:dyDescent="0.25">
      <c r="C105" t="s">
        <v>296</v>
      </c>
      <c r="D105">
        <v>12</v>
      </c>
      <c r="E105" t="s">
        <v>250</v>
      </c>
      <c r="F105" s="4" t="e">
        <f>SUMPRODUCT((INDEX(Rohdaten!$A$2:$GG$3500,,MATCH(C105,Rohdaten!$1:$1,))&amp;""=D105&amp;"")*(Rohdaten!$A$2:$A$3500&lt;&gt;""))</f>
        <v>#N/A</v>
      </c>
    </row>
    <row r="106" spans="3:6" x14ac:dyDescent="0.25">
      <c r="C106" t="s">
        <v>296</v>
      </c>
      <c r="D106">
        <v>13</v>
      </c>
      <c r="E106" t="s">
        <v>251</v>
      </c>
      <c r="F106" s="4" t="e">
        <f>SUMPRODUCT((INDEX(Rohdaten!$A$2:$GG$3500,,MATCH(C106,Rohdaten!$1:$1,))&amp;""=D106&amp;"")*(Rohdaten!$A$2:$A$3500&lt;&gt;""))</f>
        <v>#N/A</v>
      </c>
    </row>
    <row r="107" spans="3:6" x14ac:dyDescent="0.25">
      <c r="C107" t="s">
        <v>296</v>
      </c>
      <c r="D107">
        <v>14</v>
      </c>
      <c r="E107" t="s">
        <v>252</v>
      </c>
      <c r="F107" s="4" t="e">
        <f>SUMPRODUCT((INDEX(Rohdaten!$A$2:$GG$3500,,MATCH(C107,Rohdaten!$1:$1,))&amp;""=D107&amp;"")*(Rohdaten!$A$2:$A$3500&lt;&gt;""))</f>
        <v>#N/A</v>
      </c>
    </row>
    <row r="108" spans="3:6" x14ac:dyDescent="0.25">
      <c r="C108" t="s">
        <v>296</v>
      </c>
      <c r="D108">
        <v>15</v>
      </c>
      <c r="E108" t="s">
        <v>253</v>
      </c>
      <c r="F108" s="4" t="e">
        <f>SUMPRODUCT((INDEX(Rohdaten!$A$2:$GG$3500,,MATCH(C108,Rohdaten!$1:$1,))&amp;""=D108&amp;"")*(Rohdaten!$A$2:$A$3500&lt;&gt;""))</f>
        <v>#N/A</v>
      </c>
    </row>
    <row r="109" spans="3:6" x14ac:dyDescent="0.25">
      <c r="C109" t="s">
        <v>296</v>
      </c>
      <c r="D109">
        <v>16</v>
      </c>
      <c r="E109" t="s">
        <v>254</v>
      </c>
      <c r="F109" s="4" t="e">
        <f>SUMPRODUCT((INDEX(Rohdaten!$A$2:$GG$3500,,MATCH(C109,Rohdaten!$1:$1,))&amp;""=D109&amp;"")*(Rohdaten!$A$2:$A$3500&lt;&gt;""))</f>
        <v>#N/A</v>
      </c>
    </row>
    <row r="110" spans="3:6" x14ac:dyDescent="0.25">
      <c r="C110" t="s">
        <v>296</v>
      </c>
      <c r="D110">
        <v>17</v>
      </c>
      <c r="E110" t="s">
        <v>255</v>
      </c>
      <c r="F110" s="4" t="e">
        <f>SUMPRODUCT((INDEX(Rohdaten!$A$2:$GG$3500,,MATCH(C110,Rohdaten!$1:$1,))&amp;""=D110&amp;"")*(Rohdaten!$A$2:$A$3500&lt;&gt;""))</f>
        <v>#N/A</v>
      </c>
    </row>
    <row r="111" spans="3:6" x14ac:dyDescent="0.25">
      <c r="C111" t="s">
        <v>296</v>
      </c>
      <c r="D111">
        <v>18</v>
      </c>
      <c r="E111" t="s">
        <v>256</v>
      </c>
      <c r="F111" s="4" t="e">
        <f>SUMPRODUCT((INDEX(Rohdaten!$A$2:$GG$3500,,MATCH(C111,Rohdaten!$1:$1,))&amp;""=D111&amp;"")*(Rohdaten!$A$2:$A$3500&lt;&gt;""))</f>
        <v>#N/A</v>
      </c>
    </row>
    <row r="112" spans="3:6" x14ac:dyDescent="0.25">
      <c r="C112" t="s">
        <v>296</v>
      </c>
      <c r="D112">
        <v>19</v>
      </c>
      <c r="E112" t="s">
        <v>257</v>
      </c>
      <c r="F112" s="4" t="e">
        <f>SUMPRODUCT((INDEX(Rohdaten!$A$2:$GG$3500,,MATCH(C112,Rohdaten!$1:$1,))&amp;""=D112&amp;"")*(Rohdaten!$A$2:$A$3500&lt;&gt;""))</f>
        <v>#N/A</v>
      </c>
    </row>
    <row r="113" spans="3:6" x14ac:dyDescent="0.25">
      <c r="C113" t="s">
        <v>296</v>
      </c>
      <c r="D113">
        <v>2</v>
      </c>
      <c r="E113" t="s">
        <v>258</v>
      </c>
      <c r="F113" s="4" t="e">
        <f>SUMPRODUCT((INDEX(Rohdaten!$A$2:$GG$3500,,MATCH(C113,Rohdaten!$1:$1,))&amp;""=D113&amp;"")*(Rohdaten!$A$2:$A$3500&lt;&gt;""))</f>
        <v>#N/A</v>
      </c>
    </row>
    <row r="114" spans="3:6" x14ac:dyDescent="0.25">
      <c r="C114" t="s">
        <v>296</v>
      </c>
      <c r="D114">
        <v>20</v>
      </c>
      <c r="E114" t="s">
        <v>259</v>
      </c>
      <c r="F114" s="4" t="e">
        <f>SUMPRODUCT((INDEX(Rohdaten!$A$2:$GG$3500,,MATCH(C114,Rohdaten!$1:$1,))&amp;""=D114&amp;"")*(Rohdaten!$A$2:$A$3500&lt;&gt;""))</f>
        <v>#N/A</v>
      </c>
    </row>
    <row r="115" spans="3:6" x14ac:dyDescent="0.25">
      <c r="C115" t="s">
        <v>296</v>
      </c>
      <c r="D115">
        <v>21</v>
      </c>
      <c r="E115" t="s">
        <v>260</v>
      </c>
      <c r="F115" s="4" t="e">
        <f>SUMPRODUCT((INDEX(Rohdaten!$A$2:$GG$3500,,MATCH(C115,Rohdaten!$1:$1,))&amp;""=D115&amp;"")*(Rohdaten!$A$2:$A$3500&lt;&gt;""))</f>
        <v>#N/A</v>
      </c>
    </row>
    <row r="116" spans="3:6" x14ac:dyDescent="0.25">
      <c r="C116" t="s">
        <v>296</v>
      </c>
      <c r="D116">
        <v>22</v>
      </c>
      <c r="E116" t="s">
        <v>261</v>
      </c>
      <c r="F116" s="4" t="e">
        <f>SUMPRODUCT((INDEX(Rohdaten!$A$2:$GG$3500,,MATCH(C116,Rohdaten!$1:$1,))&amp;""=D116&amp;"")*(Rohdaten!$A$2:$A$3500&lt;&gt;""))</f>
        <v>#N/A</v>
      </c>
    </row>
    <row r="117" spans="3:6" x14ac:dyDescent="0.25">
      <c r="C117" t="s">
        <v>296</v>
      </c>
      <c r="D117">
        <v>23</v>
      </c>
      <c r="E117" t="s">
        <v>262</v>
      </c>
      <c r="F117" s="4" t="e">
        <f>SUMPRODUCT((INDEX(Rohdaten!$A$2:$GG$3500,,MATCH(C117,Rohdaten!$1:$1,))&amp;""=D117&amp;"")*(Rohdaten!$A$2:$A$3500&lt;&gt;""))</f>
        <v>#N/A</v>
      </c>
    </row>
    <row r="118" spans="3:6" x14ac:dyDescent="0.25">
      <c r="C118" t="s">
        <v>296</v>
      </c>
      <c r="D118">
        <v>24</v>
      </c>
      <c r="E118" t="s">
        <v>263</v>
      </c>
      <c r="F118" s="4" t="e">
        <f>SUMPRODUCT((INDEX(Rohdaten!$A$2:$GG$3500,,MATCH(C118,Rohdaten!$1:$1,))&amp;""=D118&amp;"")*(Rohdaten!$A$2:$A$3500&lt;&gt;""))</f>
        <v>#N/A</v>
      </c>
    </row>
    <row r="119" spans="3:6" x14ac:dyDescent="0.25">
      <c r="C119" t="s">
        <v>296</v>
      </c>
      <c r="D119">
        <v>25</v>
      </c>
      <c r="E119" t="s">
        <v>264</v>
      </c>
      <c r="F119" s="4" t="e">
        <f>SUMPRODUCT((INDEX(Rohdaten!$A$2:$GG$3500,,MATCH(C119,Rohdaten!$1:$1,))&amp;""=D119&amp;"")*(Rohdaten!$A$2:$A$3500&lt;&gt;""))</f>
        <v>#N/A</v>
      </c>
    </row>
    <row r="120" spans="3:6" x14ac:dyDescent="0.25">
      <c r="C120" t="s">
        <v>296</v>
      </c>
      <c r="D120">
        <v>26</v>
      </c>
      <c r="E120" t="s">
        <v>265</v>
      </c>
      <c r="F120" s="4" t="e">
        <f>SUMPRODUCT((INDEX(Rohdaten!$A$2:$GG$3500,,MATCH(C120,Rohdaten!$1:$1,))&amp;""=D120&amp;"")*(Rohdaten!$A$2:$A$3500&lt;&gt;""))</f>
        <v>#N/A</v>
      </c>
    </row>
    <row r="121" spans="3:6" x14ac:dyDescent="0.25">
      <c r="C121" t="s">
        <v>296</v>
      </c>
      <c r="D121">
        <v>27</v>
      </c>
      <c r="E121" t="s">
        <v>266</v>
      </c>
      <c r="F121" s="4" t="e">
        <f>SUMPRODUCT((INDEX(Rohdaten!$A$2:$GG$3500,,MATCH(C121,Rohdaten!$1:$1,))&amp;""=D121&amp;"")*(Rohdaten!$A$2:$A$3500&lt;&gt;""))</f>
        <v>#N/A</v>
      </c>
    </row>
    <row r="122" spans="3:6" x14ac:dyDescent="0.25">
      <c r="C122" t="s">
        <v>296</v>
      </c>
      <c r="D122">
        <v>28</v>
      </c>
      <c r="E122" t="s">
        <v>267</v>
      </c>
      <c r="F122" s="4" t="e">
        <f>SUMPRODUCT((INDEX(Rohdaten!$A$2:$GG$3500,,MATCH(C122,Rohdaten!$1:$1,))&amp;""=D122&amp;"")*(Rohdaten!$A$2:$A$3500&lt;&gt;""))</f>
        <v>#N/A</v>
      </c>
    </row>
    <row r="123" spans="3:6" x14ac:dyDescent="0.25">
      <c r="C123" t="s">
        <v>296</v>
      </c>
      <c r="D123">
        <v>29</v>
      </c>
      <c r="E123" t="s">
        <v>268</v>
      </c>
      <c r="F123" s="4" t="e">
        <f>SUMPRODUCT((INDEX(Rohdaten!$A$2:$GG$3500,,MATCH(C123,Rohdaten!$1:$1,))&amp;""=D123&amp;"")*(Rohdaten!$A$2:$A$3500&lt;&gt;""))</f>
        <v>#N/A</v>
      </c>
    </row>
    <row r="124" spans="3:6" x14ac:dyDescent="0.25">
      <c r="C124" t="s">
        <v>296</v>
      </c>
      <c r="D124">
        <v>3</v>
      </c>
      <c r="E124" t="s">
        <v>269</v>
      </c>
      <c r="F124" s="4" t="e">
        <f>SUMPRODUCT((INDEX(Rohdaten!$A$2:$GG$3500,,MATCH(C124,Rohdaten!$1:$1,))&amp;""=D124&amp;"")*(Rohdaten!$A$2:$A$3500&lt;&gt;""))</f>
        <v>#N/A</v>
      </c>
    </row>
    <row r="125" spans="3:6" x14ac:dyDescent="0.25">
      <c r="C125" t="s">
        <v>296</v>
      </c>
      <c r="D125">
        <v>30</v>
      </c>
      <c r="E125" t="s">
        <v>270</v>
      </c>
      <c r="F125" s="4" t="e">
        <f>SUMPRODUCT((INDEX(Rohdaten!$A$2:$GG$3500,,MATCH(C125,Rohdaten!$1:$1,))&amp;""=D125&amp;"")*(Rohdaten!$A$2:$A$3500&lt;&gt;""))</f>
        <v>#N/A</v>
      </c>
    </row>
    <row r="126" spans="3:6" x14ac:dyDescent="0.25">
      <c r="C126" t="s">
        <v>296</v>
      </c>
      <c r="D126">
        <v>31</v>
      </c>
      <c r="E126" t="s">
        <v>271</v>
      </c>
      <c r="F126" s="4" t="e">
        <f>SUMPRODUCT((INDEX(Rohdaten!$A$2:$GG$3500,,MATCH(C126,Rohdaten!$1:$1,))&amp;""=D126&amp;"")*(Rohdaten!$A$2:$A$3500&lt;&gt;""))</f>
        <v>#N/A</v>
      </c>
    </row>
    <row r="127" spans="3:6" x14ac:dyDescent="0.25">
      <c r="C127" t="s">
        <v>296</v>
      </c>
      <c r="D127">
        <v>32</v>
      </c>
      <c r="E127" t="s">
        <v>272</v>
      </c>
      <c r="F127" s="4" t="e">
        <f>SUMPRODUCT((INDEX(Rohdaten!$A$2:$GG$3500,,MATCH(C127,Rohdaten!$1:$1,))&amp;""=D127&amp;"")*(Rohdaten!$A$2:$A$3500&lt;&gt;""))</f>
        <v>#N/A</v>
      </c>
    </row>
    <row r="128" spans="3:6" x14ac:dyDescent="0.25">
      <c r="C128" t="s">
        <v>296</v>
      </c>
      <c r="D128">
        <v>33</v>
      </c>
      <c r="E128" t="s">
        <v>274</v>
      </c>
      <c r="F128" s="4" t="e">
        <f>SUMPRODUCT((INDEX(Rohdaten!$A$2:$GG$3500,,MATCH(C128,Rohdaten!$1:$1,))&amp;""=D128&amp;"")*(Rohdaten!$A$2:$A$3500&lt;&gt;""))</f>
        <v>#N/A</v>
      </c>
    </row>
    <row r="129" spans="3:6" x14ac:dyDescent="0.25">
      <c r="C129" t="s">
        <v>296</v>
      </c>
      <c r="D129">
        <v>34</v>
      </c>
      <c r="E129" t="s">
        <v>273</v>
      </c>
      <c r="F129" s="4" t="e">
        <f>SUMPRODUCT((INDEX(Rohdaten!$A$2:$GG$3500,,MATCH(C129,Rohdaten!$1:$1,))&amp;""=D129&amp;"")*(Rohdaten!$A$2:$A$3500&lt;&gt;""))</f>
        <v>#N/A</v>
      </c>
    </row>
    <row r="130" spans="3:6" x14ac:dyDescent="0.25">
      <c r="C130" t="s">
        <v>296</v>
      </c>
      <c r="D130">
        <v>35</v>
      </c>
      <c r="E130" t="s">
        <v>275</v>
      </c>
      <c r="F130" s="4" t="e">
        <f>SUMPRODUCT((INDEX(Rohdaten!$A$2:$GG$3500,,MATCH(C130,Rohdaten!$1:$1,))&amp;""=D130&amp;"")*(Rohdaten!$A$2:$A$3500&lt;&gt;""))</f>
        <v>#N/A</v>
      </c>
    </row>
    <row r="131" spans="3:6" x14ac:dyDescent="0.25">
      <c r="C131" t="s">
        <v>296</v>
      </c>
      <c r="D131">
        <v>36</v>
      </c>
      <c r="E131" t="s">
        <v>276</v>
      </c>
      <c r="F131" s="4" t="e">
        <f>SUMPRODUCT((INDEX(Rohdaten!$A$2:$GG$3500,,MATCH(C131,Rohdaten!$1:$1,))&amp;""=D131&amp;"")*(Rohdaten!$A$2:$A$3500&lt;&gt;""))</f>
        <v>#N/A</v>
      </c>
    </row>
    <row r="132" spans="3:6" x14ac:dyDescent="0.25">
      <c r="C132" t="s">
        <v>296</v>
      </c>
      <c r="D132">
        <v>37</v>
      </c>
      <c r="E132" t="s">
        <v>277</v>
      </c>
      <c r="F132" s="4" t="e">
        <f>SUMPRODUCT((INDEX(Rohdaten!$A$2:$GG$3500,,MATCH(C132,Rohdaten!$1:$1,))&amp;""=D132&amp;"")*(Rohdaten!$A$2:$A$3500&lt;&gt;""))</f>
        <v>#N/A</v>
      </c>
    </row>
    <row r="133" spans="3:6" x14ac:dyDescent="0.25">
      <c r="C133" t="s">
        <v>296</v>
      </c>
      <c r="D133">
        <v>38</v>
      </c>
      <c r="E133" t="s">
        <v>278</v>
      </c>
      <c r="F133" s="4" t="e">
        <f>SUMPRODUCT((INDEX(Rohdaten!$A$2:$GG$3500,,MATCH(C133,Rohdaten!$1:$1,))&amp;""=D133&amp;"")*(Rohdaten!$A$2:$A$3500&lt;&gt;""))</f>
        <v>#N/A</v>
      </c>
    </row>
    <row r="134" spans="3:6" x14ac:dyDescent="0.25">
      <c r="C134" t="s">
        <v>296</v>
      </c>
      <c r="D134">
        <v>39</v>
      </c>
      <c r="E134" t="s">
        <v>279</v>
      </c>
      <c r="F134" s="4" t="e">
        <f>SUMPRODUCT((INDEX(Rohdaten!$A$2:$GG$3500,,MATCH(C134,Rohdaten!$1:$1,))&amp;""=D134&amp;"")*(Rohdaten!$A$2:$A$3500&lt;&gt;""))</f>
        <v>#N/A</v>
      </c>
    </row>
    <row r="135" spans="3:6" x14ac:dyDescent="0.25">
      <c r="C135" t="s">
        <v>296</v>
      </c>
      <c r="D135">
        <v>4</v>
      </c>
      <c r="E135" t="s">
        <v>280</v>
      </c>
      <c r="F135" s="4" t="e">
        <f>SUMPRODUCT((INDEX(Rohdaten!$A$2:$GG$3500,,MATCH(C135,Rohdaten!$1:$1,))&amp;""=D135&amp;"")*(Rohdaten!$A$2:$A$3500&lt;&gt;""))</f>
        <v>#N/A</v>
      </c>
    </row>
    <row r="136" spans="3:6" x14ac:dyDescent="0.25">
      <c r="C136" t="s">
        <v>296</v>
      </c>
      <c r="D136">
        <v>40</v>
      </c>
      <c r="E136" t="s">
        <v>281</v>
      </c>
      <c r="F136" s="4" t="e">
        <f>SUMPRODUCT((INDEX(Rohdaten!$A$2:$GG$3500,,MATCH(C136,Rohdaten!$1:$1,))&amp;""=D136&amp;"")*(Rohdaten!$A$2:$A$3500&lt;&gt;""))</f>
        <v>#N/A</v>
      </c>
    </row>
    <row r="137" spans="3:6" x14ac:dyDescent="0.25">
      <c r="C137" t="s">
        <v>296</v>
      </c>
      <c r="D137">
        <v>41</v>
      </c>
      <c r="E137" t="s">
        <v>282</v>
      </c>
      <c r="F137" s="4" t="e">
        <f>SUMPRODUCT((INDEX(Rohdaten!$A$2:$GG$3500,,MATCH(C137,Rohdaten!$1:$1,))&amp;""=D137&amp;"")*(Rohdaten!$A$2:$A$3500&lt;&gt;""))</f>
        <v>#N/A</v>
      </c>
    </row>
    <row r="138" spans="3:6" x14ac:dyDescent="0.25">
      <c r="C138" t="s">
        <v>296</v>
      </c>
      <c r="D138">
        <v>42</v>
      </c>
      <c r="E138" t="s">
        <v>283</v>
      </c>
      <c r="F138" s="4" t="e">
        <f>SUMPRODUCT((INDEX(Rohdaten!$A$2:$GG$3500,,MATCH(C138,Rohdaten!$1:$1,))&amp;""=D138&amp;"")*(Rohdaten!$A$2:$A$3500&lt;&gt;""))</f>
        <v>#N/A</v>
      </c>
    </row>
    <row r="139" spans="3:6" x14ac:dyDescent="0.25">
      <c r="C139" t="s">
        <v>296</v>
      </c>
      <c r="D139">
        <v>43</v>
      </c>
      <c r="E139" t="s">
        <v>284</v>
      </c>
      <c r="F139" s="4" t="e">
        <f>SUMPRODUCT((INDEX(Rohdaten!$A$2:$GG$3500,,MATCH(C139,Rohdaten!$1:$1,))&amp;""=D139&amp;"")*(Rohdaten!$A$2:$A$3500&lt;&gt;""))</f>
        <v>#N/A</v>
      </c>
    </row>
    <row r="140" spans="3:6" x14ac:dyDescent="0.25">
      <c r="C140" t="s">
        <v>296</v>
      </c>
      <c r="D140">
        <v>44</v>
      </c>
      <c r="E140" t="s">
        <v>285</v>
      </c>
      <c r="F140" s="4" t="e">
        <f>SUMPRODUCT((INDEX(Rohdaten!$A$2:$GG$3500,,MATCH(C140,Rohdaten!$1:$1,))&amp;""=D140&amp;"")*(Rohdaten!$A$2:$A$3500&lt;&gt;""))</f>
        <v>#N/A</v>
      </c>
    </row>
    <row r="141" spans="3:6" x14ac:dyDescent="0.25">
      <c r="C141" t="s">
        <v>296</v>
      </c>
      <c r="D141">
        <v>45</v>
      </c>
      <c r="E141" t="s">
        <v>286</v>
      </c>
      <c r="F141" s="4" t="e">
        <f>SUMPRODUCT((INDEX(Rohdaten!$A$2:$GG$3500,,MATCH(C141,Rohdaten!$1:$1,))&amp;""=D141&amp;"")*(Rohdaten!$A$2:$A$3500&lt;&gt;""))</f>
        <v>#N/A</v>
      </c>
    </row>
    <row r="142" spans="3:6" x14ac:dyDescent="0.25">
      <c r="C142" t="s">
        <v>296</v>
      </c>
      <c r="D142">
        <v>46</v>
      </c>
      <c r="E142" t="s">
        <v>287</v>
      </c>
      <c r="F142" s="4" t="e">
        <f>SUMPRODUCT((INDEX(Rohdaten!$A$2:$GG$3500,,MATCH(C142,Rohdaten!$1:$1,))&amp;""=D142&amp;"")*(Rohdaten!$A$2:$A$3500&lt;&gt;""))</f>
        <v>#N/A</v>
      </c>
    </row>
    <row r="143" spans="3:6" x14ac:dyDescent="0.25">
      <c r="C143" t="s">
        <v>296</v>
      </c>
      <c r="D143">
        <v>47</v>
      </c>
      <c r="E143" t="s">
        <v>288</v>
      </c>
      <c r="F143" s="4" t="e">
        <f>SUMPRODUCT((INDEX(Rohdaten!$A$2:$GG$3500,,MATCH(C143,Rohdaten!$1:$1,))&amp;""=D143&amp;"")*(Rohdaten!$A$2:$A$3500&lt;&gt;""))</f>
        <v>#N/A</v>
      </c>
    </row>
    <row r="144" spans="3:6" x14ac:dyDescent="0.25">
      <c r="C144" t="s">
        <v>296</v>
      </c>
      <c r="D144">
        <v>48</v>
      </c>
      <c r="E144" t="s">
        <v>289</v>
      </c>
      <c r="F144" s="4" t="e">
        <f>SUMPRODUCT((INDEX(Rohdaten!$A$2:$GG$3500,,MATCH(C144,Rohdaten!$1:$1,))&amp;""=D144&amp;"")*(Rohdaten!$A$2:$A$3500&lt;&gt;""))</f>
        <v>#N/A</v>
      </c>
    </row>
    <row r="145" spans="3:6" x14ac:dyDescent="0.25">
      <c r="C145" t="s">
        <v>296</v>
      </c>
      <c r="D145">
        <v>5</v>
      </c>
      <c r="E145" t="s">
        <v>290</v>
      </c>
      <c r="F145" s="4" t="e">
        <f>SUMPRODUCT((INDEX(Rohdaten!$A$2:$GG$3500,,MATCH(C145,Rohdaten!$1:$1,))&amp;""=D145&amp;"")*(Rohdaten!$A$2:$A$3500&lt;&gt;""))</f>
        <v>#N/A</v>
      </c>
    </row>
    <row r="146" spans="3:6" x14ac:dyDescent="0.25">
      <c r="C146" t="s">
        <v>296</v>
      </c>
      <c r="D146">
        <v>6</v>
      </c>
      <c r="E146" t="s">
        <v>291</v>
      </c>
      <c r="F146" s="4" t="e">
        <f>SUMPRODUCT((INDEX(Rohdaten!$A$2:$GG$3500,,MATCH(C146,Rohdaten!$1:$1,))&amp;""=D146&amp;"")*(Rohdaten!$A$2:$A$3500&lt;&gt;""))</f>
        <v>#N/A</v>
      </c>
    </row>
    <row r="147" spans="3:6" x14ac:dyDescent="0.25">
      <c r="C147" t="s">
        <v>296</v>
      </c>
      <c r="D147">
        <v>7</v>
      </c>
      <c r="E147" t="s">
        <v>292</v>
      </c>
      <c r="F147" s="4" t="e">
        <f>SUMPRODUCT((INDEX(Rohdaten!$A$2:$GG$3500,,MATCH(C147,Rohdaten!$1:$1,))&amp;""=D147&amp;"")*(Rohdaten!$A$2:$A$3500&lt;&gt;""))</f>
        <v>#N/A</v>
      </c>
    </row>
    <row r="148" spans="3:6" x14ac:dyDescent="0.25">
      <c r="C148" t="s">
        <v>296</v>
      </c>
      <c r="D148">
        <v>8</v>
      </c>
      <c r="E148" t="s">
        <v>293</v>
      </c>
      <c r="F148" s="4" t="e">
        <f>SUMPRODUCT((INDEX(Rohdaten!$A$2:$GG$3500,,MATCH(C148,Rohdaten!$1:$1,))&amp;""=D148&amp;"")*(Rohdaten!$A$2:$A$3500&lt;&gt;""))</f>
        <v>#N/A</v>
      </c>
    </row>
    <row r="149" spans="3:6" x14ac:dyDescent="0.25">
      <c r="C149" t="s">
        <v>296</v>
      </c>
      <c r="D149">
        <v>9</v>
      </c>
      <c r="E149" t="s">
        <v>294</v>
      </c>
      <c r="F149" s="4" t="e">
        <f>SUMPRODUCT((INDEX(Rohdaten!$A$2:$GG$3500,,MATCH(C149,Rohdaten!$1:$1,))&amp;""=D149&amp;"")*(Rohdaten!$A$2:$A$3500&lt;&gt;""))</f>
        <v>#N/A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Überblick</vt:lpstr>
      <vt:lpstr>ESF-Ausw</vt:lpstr>
      <vt:lpstr>EC-Ausw</vt:lpstr>
      <vt:lpstr>EC-Sprache</vt:lpstr>
      <vt:lpstr>Rohdaten</vt:lpstr>
      <vt:lpstr>Metadaten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Gregersen</dc:creator>
  <cp:lastModifiedBy>user</cp:lastModifiedBy>
  <cp:lastPrinted>2018-04-20T14:42:08Z</cp:lastPrinted>
  <dcterms:created xsi:type="dcterms:W3CDTF">2017-09-08T09:59:30Z</dcterms:created>
  <dcterms:modified xsi:type="dcterms:W3CDTF">2019-05-17T15:00:08Z</dcterms:modified>
</cp:coreProperties>
</file>